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9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<sst xmlns="http://schemas.openxmlformats.org/spreadsheetml/2006/main" count="322" uniqueCount="203">
  <si>
    <t>O P I S</t>
  </si>
  <si>
    <t>UKUPNO</t>
  </si>
  <si>
    <t>I PRIHODI</t>
  </si>
  <si>
    <t>Prihodi iz budžeta</t>
  </si>
  <si>
    <t>Prihodi od RS</t>
  </si>
  <si>
    <t>Ukupni prihodi:</t>
  </si>
  <si>
    <t>II RASHODI</t>
  </si>
  <si>
    <t>Plate i dodaci zaposlenih</t>
  </si>
  <si>
    <t>Soc.doprin. na teret poslodavca</t>
  </si>
  <si>
    <t>Doprinos za PIO</t>
  </si>
  <si>
    <t>Dopr. Za zdravstveno osiguranje</t>
  </si>
  <si>
    <t>Doprinos za nezaposlenost</t>
  </si>
  <si>
    <t>Soc. davanja zaposlenima</t>
  </si>
  <si>
    <t>Ispl.nak.za vr. ods.s pos.na ter.fon</t>
  </si>
  <si>
    <t>Pomoć u sl. smrti zap ili čl.uže por</t>
  </si>
  <si>
    <t>Pomoć u med.leč.zaposl. ili čl.por.</t>
  </si>
  <si>
    <t>Naknade za zaposlene</t>
  </si>
  <si>
    <t>Nakn. za prev. na posao i sa posla</t>
  </si>
  <si>
    <t>Jubilarne nagrade</t>
  </si>
  <si>
    <t>Stalni troškovi</t>
  </si>
  <si>
    <t>Troš.plat.prometa i bank.usl.</t>
  </si>
  <si>
    <t>Usluge za električnu energ.</t>
  </si>
  <si>
    <t>Prirodni gas</t>
  </si>
  <si>
    <t>Ugalj</t>
  </si>
  <si>
    <t>Drvo</t>
  </si>
  <si>
    <t>Lož ulje</t>
  </si>
  <si>
    <t>Usl. vodovoda i kanalizacije</t>
  </si>
  <si>
    <t>Telefon, teleks i telefaks</t>
  </si>
  <si>
    <t>Internet i slično</t>
  </si>
  <si>
    <t>Usluge mobilnog telefona</t>
  </si>
  <si>
    <t>Pošta</t>
  </si>
  <si>
    <t>Osiguranje zgrada</t>
  </si>
  <si>
    <t>Osiguranje vozila</t>
  </si>
  <si>
    <t>Osig.zaposl. u sl. nesr.na radu</t>
  </si>
  <si>
    <t>Troškovi putovanja</t>
  </si>
  <si>
    <t>Troš.dnev.(ishrane) na sl.putu</t>
  </si>
  <si>
    <t>Troš.prev. na sl. putu u zemlji</t>
  </si>
  <si>
    <t>Troškovi smešt. na sl. putu</t>
  </si>
  <si>
    <t>Ost.troš.za posl.put. u zemlji</t>
  </si>
  <si>
    <t>Troškovi selidbe i prevoza</t>
  </si>
  <si>
    <t>Usluge po ugovoru</t>
  </si>
  <si>
    <t>Usl. obrazov. i usavrš. zaposl.</t>
  </si>
  <si>
    <t>Kotizacija za seminare</t>
  </si>
  <si>
    <t>Kotizacija za stručna savetov.</t>
  </si>
  <si>
    <t>Izdaci za stručne ispite</t>
  </si>
  <si>
    <t>Reprezentacija</t>
  </si>
  <si>
    <t>Ostale opšte usluge</t>
  </si>
  <si>
    <t>Specijalizovane usluge</t>
  </si>
  <si>
    <t>Usl.jav.zdrav.-inspekc.i anal.</t>
  </si>
  <si>
    <t>Ostale specijalizovane usluge</t>
  </si>
  <si>
    <t>Tekuće poprav. i održavanje</t>
  </si>
  <si>
    <t>Zidarski radovi</t>
  </si>
  <si>
    <t>Stolarski radovi</t>
  </si>
  <si>
    <t>Molerski radovi</t>
  </si>
  <si>
    <t>Radovi na krovu</t>
  </si>
  <si>
    <t>Radovi na vodovodu i kanal.</t>
  </si>
  <si>
    <t>Centralno grejanje</t>
  </si>
  <si>
    <t>Električne instalacije</t>
  </si>
  <si>
    <t>Mehaničke popravke</t>
  </si>
  <si>
    <t>Poprav. elektr. i el. opreme</t>
  </si>
  <si>
    <t>Limarski radovi na vozilima</t>
  </si>
  <si>
    <t>Ost.popr. i održ.opr. za saobr.</t>
  </si>
  <si>
    <t>Računarska oprema</t>
  </si>
  <si>
    <t>Opr. za domaćin. i ugost.</t>
  </si>
  <si>
    <t>Tek.popr. i održ.opr.za jav.bez</t>
  </si>
  <si>
    <t>Kancelarijski materijal</t>
  </si>
  <si>
    <t>Rashodi za radnu uniformu</t>
  </si>
  <si>
    <t>Ost. Rash.za odeću,obuću i un</t>
  </si>
  <si>
    <t>Stručna liter. za red.potr. zap.</t>
  </si>
  <si>
    <t>Benzin</t>
  </si>
  <si>
    <t>Materijal za obrazovanje</t>
  </si>
  <si>
    <t>Ost.medicin. i lab. materijal</t>
  </si>
  <si>
    <t>Hemijska sredstva za čišćenje</t>
  </si>
  <si>
    <t>Ost.materij. za održ. higijene</t>
  </si>
  <si>
    <t>Namirnice za priprem. hrane</t>
  </si>
  <si>
    <t>Ost. mater. za poseb. namene</t>
  </si>
  <si>
    <t>Nakn.za soc.zašt. iz budžeta</t>
  </si>
  <si>
    <t>Nakn.iz budžeta za decu i por.</t>
  </si>
  <si>
    <t>Porezi i obavezne takse</t>
  </si>
  <si>
    <t>Registracija vozila</t>
  </si>
  <si>
    <t>PU "POLETARAC" ODŽACI</t>
  </si>
  <si>
    <t>Pozicija</t>
  </si>
  <si>
    <t>Ekon. klasif.</t>
  </si>
  <si>
    <t>Prih. iz budž.-TBR</t>
  </si>
  <si>
    <t>Izmena</t>
  </si>
  <si>
    <t xml:space="preserve">Broj: </t>
  </si>
  <si>
    <t xml:space="preserve">Datum: </t>
  </si>
  <si>
    <t>Usluge za izradu softvera</t>
  </si>
  <si>
    <t>Osig.od odgovor.pr. trećim licima</t>
  </si>
  <si>
    <t>Ostali porezi</t>
  </si>
  <si>
    <t>Republičke takse</t>
  </si>
  <si>
    <t>Opštinske takse</t>
  </si>
  <si>
    <t>Sudske takse</t>
  </si>
  <si>
    <t>Mašine i oprema</t>
  </si>
  <si>
    <t>Oprema za obrazovanje</t>
  </si>
  <si>
    <t>Ukupni rashodi:</t>
  </si>
  <si>
    <t>Ost.tek.don.dot. i transferi</t>
  </si>
  <si>
    <t>Otpremn. pril.odl. u penziju</t>
  </si>
  <si>
    <t>Otprem.u slučaju otpuštanja s posla</t>
  </si>
  <si>
    <t>Oprema za domaćinstvo</t>
  </si>
  <si>
    <t>2001-0001 -</t>
  </si>
  <si>
    <t>FUNKCIONISANJE PREDŠKOLSKIH USTANOVA</t>
  </si>
  <si>
    <t>PROGRAM 8: PREDŠKOLSKO VASPITANJE</t>
  </si>
  <si>
    <t>Elektronska oprema</t>
  </si>
  <si>
    <t>Naknada za upotrebu sopstv.vozila</t>
  </si>
  <si>
    <t>Ostale opšte usluge - TBR</t>
  </si>
  <si>
    <t>Nakn. član. Upravnih odbora(put.tr)</t>
  </si>
  <si>
    <t>Troškovi selidbe i prevoza - TBR</t>
  </si>
  <si>
    <t>Reprezentacija - TBR</t>
  </si>
  <si>
    <t>Naknade u naturi</t>
  </si>
  <si>
    <t>Pokloni za decu zaposlenih</t>
  </si>
  <si>
    <t>Ostale nagrade zaposlenima</t>
  </si>
  <si>
    <t>Dodatak za rad duži od pun.rad.vrem</t>
  </si>
  <si>
    <t>Dod.za vr. proved.na radu(min.rad)</t>
  </si>
  <si>
    <t>411115-1</t>
  </si>
  <si>
    <t>Dodatak do minimalne zarade</t>
  </si>
  <si>
    <t>Nak.zar.za vr.priv.spr.za rad do 30d</t>
  </si>
  <si>
    <t>411117-1</t>
  </si>
  <si>
    <t>Nak.zar.-pr.spr.za rad-održ.trudn.</t>
  </si>
  <si>
    <t>Nakn.zar.za vrem.ods.sa rada-G.O.</t>
  </si>
  <si>
    <t>Troš.putovanja u okviru redov.rada</t>
  </si>
  <si>
    <t>Sopstveni prihodi - RODITELJSKI DINAR</t>
  </si>
  <si>
    <t>PRENETA NEUTR.SRED. IZ</t>
  </si>
  <si>
    <t>PRETHODNE GODINE</t>
  </si>
  <si>
    <t>Ukupno preneta sred.iz pret.god.</t>
  </si>
  <si>
    <t>Ost.prih.u kor.niv.opšt.-CIP</t>
  </si>
  <si>
    <t>Rod.din.za vannast.aktiv.-ekskurzija</t>
  </si>
  <si>
    <t>Ost-prih.ukor.niv.opšt.-osig.dece</t>
  </si>
  <si>
    <t>411118-1</t>
  </si>
  <si>
    <t>Nakn.zar.za vrem.ods.sa rada-P.O.</t>
  </si>
  <si>
    <t>Preneta sred.iz prethod. godine-RS</t>
  </si>
  <si>
    <t>Otpremnine i pomoći</t>
  </si>
  <si>
    <t>Naknade troškova za zaposlene</t>
  </si>
  <si>
    <t>Nagrade zaposl. i ost.pos.rashodi</t>
  </si>
  <si>
    <t>Nagrade, bon. i ost.poseb.rash.</t>
  </si>
  <si>
    <t>Еnergetske usluge</t>
  </si>
  <si>
    <t>Komunalne usluge</t>
  </si>
  <si>
    <t>Usluge komunikacija</t>
  </si>
  <si>
    <t>Troškovi osiguranja</t>
  </si>
  <si>
    <t>Troškovi službenih putov.u zemlji</t>
  </si>
  <si>
    <t>Troš.putov.u okviru redov.rada</t>
  </si>
  <si>
    <t>Ostali troškovi transporta</t>
  </si>
  <si>
    <t>Usluge obrazov.i usavršav.zaposl.</t>
  </si>
  <si>
    <t>Stručne usluge</t>
  </si>
  <si>
    <t>Medicinske usluge</t>
  </si>
  <si>
    <t>Tekuće popr.i održ.zgrada i objek.</t>
  </si>
  <si>
    <t>Tekuće poprav.i održav. opreme</t>
  </si>
  <si>
    <t>Ost.usl.i mat. za tek.pop. i od.zgrada</t>
  </si>
  <si>
    <t>Аdministrativni materijal</t>
  </si>
  <si>
    <t>Mater.za obrazov.i usavrš.zaposl.</t>
  </si>
  <si>
    <t>Materijali za saobraćaj</t>
  </si>
  <si>
    <t>Materijal za obraz.kult.i sport</t>
  </si>
  <si>
    <t>Medicinski i laborator. materijal</t>
  </si>
  <si>
    <t>Mat.za održavanje higijene i ugost.</t>
  </si>
  <si>
    <t>Materijali za posebne namene</t>
  </si>
  <si>
    <t>Ostale tekuće dotacije i transferi</t>
  </si>
  <si>
    <t>Nakn.iz budžeta za decu i porodicu</t>
  </si>
  <si>
    <t>Obavezne takse</t>
  </si>
  <si>
    <t>Administrativna oprema</t>
  </si>
  <si>
    <t>Opr.za obrazov.nauku,kult.i sport</t>
  </si>
  <si>
    <t>Sp.pr.dob.i usl.koje vr. drž.netr.jed</t>
  </si>
  <si>
    <t>Mešoviti i neodređeni prihodi</t>
  </si>
  <si>
    <t>Тek.transf.od frugih nivoa vlasti</t>
  </si>
  <si>
    <t>Tek. transf. od drugih nivoa vlasti</t>
  </si>
  <si>
    <t>Prih. od prodaje dobara i usluga</t>
  </si>
  <si>
    <t>328/1</t>
  </si>
  <si>
    <t>Kompjuterske usluge</t>
  </si>
  <si>
    <t>Materijal</t>
  </si>
  <si>
    <t>Predsednik Upravnog odbora</t>
  </si>
  <si>
    <t>___________________________</t>
  </si>
  <si>
    <t>______________________</t>
  </si>
  <si>
    <t>Dobrov.transf.od fiz.i prav.lica</t>
  </si>
  <si>
    <t>Tek.dobr.trans.od fiz.i prav.lica</t>
  </si>
  <si>
    <t>Tek.dob.tran.od fiz.i pr.lica u kor.n.op</t>
  </si>
  <si>
    <t>Ostale pomoći zaposlenim radnicima</t>
  </si>
  <si>
    <t>Lož ulje - po ZR</t>
  </si>
  <si>
    <t>Oprema za sport</t>
  </si>
  <si>
    <t>Sopstveni prihodi -DONAC.,JAVNI RADOVI</t>
  </si>
  <si>
    <t>Sredstva iz ostalih izvora - RS</t>
  </si>
  <si>
    <r>
      <t>Dr.tek.tr.od Rep.u kor.niv.op-</t>
    </r>
    <r>
      <rPr>
        <sz val="10"/>
        <rFont val="Times New Roman"/>
        <family val="1"/>
      </rPr>
      <t>JAV.RAD.</t>
    </r>
  </si>
  <si>
    <t>121/0</t>
  </si>
  <si>
    <t>122/0</t>
  </si>
  <si>
    <t>123/0</t>
  </si>
  <si>
    <t>124/0</t>
  </si>
  <si>
    <t>125/0</t>
  </si>
  <si>
    <t>126/0</t>
  </si>
  <si>
    <t>Nagrade,bon. I ost.poseb.rash.</t>
  </si>
  <si>
    <t>127/0</t>
  </si>
  <si>
    <t>128/0</t>
  </si>
  <si>
    <t>129/0</t>
  </si>
  <si>
    <t>130/0</t>
  </si>
  <si>
    <t>131/0</t>
  </si>
  <si>
    <t>132/0</t>
  </si>
  <si>
    <t>133/0</t>
  </si>
  <si>
    <t>134/0</t>
  </si>
  <si>
    <t>135/0</t>
  </si>
  <si>
    <t>136/0</t>
  </si>
  <si>
    <t>136/0136/0</t>
  </si>
  <si>
    <t xml:space="preserve">Planirano iz budžeta
 </t>
  </si>
  <si>
    <t xml:space="preserve"> FINANSIJSKI  IZVEŠTAJ  PREDŠKOLSKE USTANOVE "POLETARAC" ODŽACI ZA  2019. GODINU</t>
  </si>
  <si>
    <t xml:space="preserve">Ostvareno iz budžeta 
</t>
  </si>
  <si>
    <t>Prihodi iz budžeta -RS-po ZR</t>
  </si>
  <si>
    <t>Finansijski izveštaj sastavila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</si>
</sst>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[$-241A]d\.\ mmmm\ yyyy"/>
    <numFmt numFmtId="187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5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3" xfId="0" applyFont="1" applyFill="1" applyBorder="1" applyAlignment="1">
      <alignment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0" xfId="44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3" fontId="1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5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M299" sqref="M299"/>
      <selection pane="bottomRight" activeCell="G204" sqref="G204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35.7109375" style="0" customWidth="1"/>
    <col min="4" max="4" width="12.28125" style="0" customWidth="1"/>
    <col min="5" max="5" width="11.7109375" style="0" hidden="1" customWidth="1"/>
    <col min="6" max="6" width="11.421875" style="0" customWidth="1"/>
    <col min="7" max="7" width="11.7109375" style="0" customWidth="1"/>
    <col min="8" max="8" width="10.8515625" style="0" customWidth="1"/>
    <col min="9" max="9" width="11.140625" style="0" customWidth="1"/>
    <col min="10" max="10" width="12.00390625" style="0" customWidth="1"/>
    <col min="11" max="11" width="13.421875" style="0" customWidth="1"/>
  </cols>
  <sheetData>
    <row r="1" ht="12.75">
      <c r="A1" t="s">
        <v>80</v>
      </c>
    </row>
    <row r="3" spans="1:2" ht="12.75">
      <c r="A3" t="s">
        <v>85</v>
      </c>
      <c r="B3" s="67"/>
    </row>
    <row r="4" spans="1:2" ht="12.75">
      <c r="A4" t="s">
        <v>86</v>
      </c>
      <c r="B4" s="65"/>
    </row>
    <row r="6" spans="2:3" ht="12.75">
      <c r="B6" s="44"/>
      <c r="C6" s="2" t="s">
        <v>199</v>
      </c>
    </row>
    <row r="8" spans="3:9" ht="12.75">
      <c r="C8" s="32" t="s">
        <v>102</v>
      </c>
      <c r="D8" s="32"/>
      <c r="E8" s="32" t="s">
        <v>100</v>
      </c>
      <c r="F8" s="32" t="s">
        <v>101</v>
      </c>
      <c r="G8" s="32"/>
      <c r="H8" s="32"/>
      <c r="I8" s="54"/>
    </row>
    <row r="9" spans="1:11" ht="15.75">
      <c r="A9" s="6"/>
      <c r="B9" s="6"/>
      <c r="C9" s="6"/>
      <c r="D9" s="6"/>
      <c r="E9" s="6"/>
      <c r="F9" s="6"/>
      <c r="G9" s="6"/>
      <c r="H9" s="6"/>
      <c r="I9" s="6"/>
      <c r="J9" s="55"/>
      <c r="K9" s="55"/>
    </row>
    <row r="10" spans="1:11" ht="78.75">
      <c r="A10" s="6" t="s">
        <v>81</v>
      </c>
      <c r="B10" s="6" t="s">
        <v>82</v>
      </c>
      <c r="C10" s="6" t="s">
        <v>0</v>
      </c>
      <c r="D10" s="6" t="s">
        <v>198</v>
      </c>
      <c r="E10" s="6" t="s">
        <v>84</v>
      </c>
      <c r="F10" s="6" t="s">
        <v>200</v>
      </c>
      <c r="G10" s="6" t="s">
        <v>178</v>
      </c>
      <c r="H10" s="6" t="s">
        <v>201</v>
      </c>
      <c r="I10" s="6" t="s">
        <v>177</v>
      </c>
      <c r="J10" s="6" t="s">
        <v>121</v>
      </c>
      <c r="K10" s="6" t="s">
        <v>1</v>
      </c>
    </row>
    <row r="11" spans="1:15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/>
      <c r="L11" s="66"/>
      <c r="M11" s="21"/>
      <c r="N11" s="21"/>
      <c r="O11" s="21"/>
    </row>
    <row r="12" spans="1:13" ht="15.75">
      <c r="A12" s="34"/>
      <c r="B12" s="34"/>
      <c r="C12" s="11" t="s">
        <v>122</v>
      </c>
      <c r="D12" s="34"/>
      <c r="E12" s="34"/>
      <c r="F12" s="34"/>
      <c r="G12" s="34"/>
      <c r="H12" s="34"/>
      <c r="I12" s="34"/>
      <c r="J12" s="57"/>
      <c r="K12" s="34"/>
      <c r="L12" s="66"/>
      <c r="M12" s="21"/>
    </row>
    <row r="13" spans="1:13" ht="15.75">
      <c r="A13" s="38"/>
      <c r="B13" s="38"/>
      <c r="C13" s="59" t="s">
        <v>123</v>
      </c>
      <c r="D13" s="38"/>
      <c r="E13" s="38"/>
      <c r="F13" s="38"/>
      <c r="G13" s="38"/>
      <c r="H13" s="38"/>
      <c r="I13" s="38"/>
      <c r="J13" s="57"/>
      <c r="K13" s="38"/>
      <c r="L13" s="66"/>
      <c r="M13" s="21"/>
    </row>
    <row r="14" spans="1:13" ht="15.75">
      <c r="A14" s="3">
        <v>1</v>
      </c>
      <c r="B14" s="38">
        <v>321311</v>
      </c>
      <c r="C14" s="58" t="s">
        <v>130</v>
      </c>
      <c r="D14" s="3"/>
      <c r="E14" s="3"/>
      <c r="F14" s="3"/>
      <c r="G14" s="3"/>
      <c r="H14" s="7"/>
      <c r="I14" s="7"/>
      <c r="J14" s="3"/>
      <c r="K14" s="9">
        <f>SUM(F14:J14)</f>
        <v>0</v>
      </c>
      <c r="L14" s="21"/>
      <c r="M14" s="21"/>
    </row>
    <row r="15" spans="1:13" ht="15.75">
      <c r="A15" s="3"/>
      <c r="B15" s="38"/>
      <c r="C15" s="59" t="s">
        <v>124</v>
      </c>
      <c r="D15" s="3"/>
      <c r="E15" s="3"/>
      <c r="F15" s="3"/>
      <c r="G15" s="3"/>
      <c r="H15" s="9"/>
      <c r="I15" s="9"/>
      <c r="J15" s="3"/>
      <c r="K15" s="9">
        <f>+K14</f>
        <v>0</v>
      </c>
      <c r="L15" s="21"/>
      <c r="M15" s="21"/>
    </row>
    <row r="16" spans="1:11" ht="15.75">
      <c r="A16" s="1"/>
      <c r="B16" s="1"/>
      <c r="C16" s="5" t="s">
        <v>2</v>
      </c>
      <c r="D16" s="1"/>
      <c r="E16" s="1"/>
      <c r="F16" s="1"/>
      <c r="G16" s="1"/>
      <c r="H16" s="39"/>
      <c r="I16" s="39"/>
      <c r="J16" s="1"/>
      <c r="K16" s="39"/>
    </row>
    <row r="17" spans="1:11" ht="15.75">
      <c r="A17" s="1"/>
      <c r="B17" s="11">
        <v>791</v>
      </c>
      <c r="C17" s="4" t="s">
        <v>3</v>
      </c>
      <c r="D17" s="10">
        <f>+D18</f>
        <v>94070427</v>
      </c>
      <c r="E17" s="1"/>
      <c r="F17" s="10">
        <f>+F18</f>
        <v>91235000</v>
      </c>
      <c r="G17" s="10">
        <f>+G18</f>
        <v>8220000</v>
      </c>
      <c r="H17" s="9">
        <v>357000</v>
      </c>
      <c r="I17" s="39"/>
      <c r="J17" s="39"/>
      <c r="K17" s="9">
        <f>SUM(F17:J17)</f>
        <v>99812000</v>
      </c>
    </row>
    <row r="18" spans="1:11" ht="15.75">
      <c r="A18" s="1"/>
      <c r="B18" s="11">
        <v>7911</v>
      </c>
      <c r="C18" s="4" t="s">
        <v>3</v>
      </c>
      <c r="D18" s="10">
        <f>+D19</f>
        <v>94070427</v>
      </c>
      <c r="E18" s="1"/>
      <c r="F18" s="10">
        <f>+F19</f>
        <v>91235000</v>
      </c>
      <c r="G18" s="10">
        <f>+G19</f>
        <v>8220000</v>
      </c>
      <c r="H18" s="9">
        <v>357000</v>
      </c>
      <c r="I18" s="80"/>
      <c r="J18" s="81"/>
      <c r="K18" s="9">
        <f>SUM(F18:J18)</f>
        <v>99812000</v>
      </c>
    </row>
    <row r="19" spans="1:11" ht="15" customHeight="1">
      <c r="A19" s="3">
        <v>1</v>
      </c>
      <c r="B19" s="1">
        <v>791111</v>
      </c>
      <c r="C19" s="1" t="s">
        <v>3</v>
      </c>
      <c r="D19" s="7">
        <v>94070427</v>
      </c>
      <c r="E19" s="7"/>
      <c r="F19" s="7">
        <v>91235000</v>
      </c>
      <c r="G19" s="8">
        <v>8220000</v>
      </c>
      <c r="H19" s="7">
        <v>357000</v>
      </c>
      <c r="I19" s="9"/>
      <c r="J19" s="9"/>
      <c r="K19" s="7">
        <f>SUM(F19:J19)</f>
        <v>99812000</v>
      </c>
    </row>
    <row r="20" spans="1:11" ht="15.75">
      <c r="A20" s="3">
        <v>2</v>
      </c>
      <c r="B20" s="1">
        <v>791111</v>
      </c>
      <c r="C20" s="1" t="s">
        <v>83</v>
      </c>
      <c r="D20" s="7"/>
      <c r="E20" s="7"/>
      <c r="F20" s="7"/>
      <c r="G20" s="8"/>
      <c r="H20" s="42"/>
      <c r="I20" s="42"/>
      <c r="J20" s="9"/>
      <c r="K20" s="9">
        <f aca="true" t="shared" si="0" ref="K20:K26">SUM(G20:J20)</f>
        <v>0</v>
      </c>
    </row>
    <row r="21" spans="1:11" ht="15.75">
      <c r="A21" s="3"/>
      <c r="B21" s="83">
        <v>733</v>
      </c>
      <c r="C21" s="83" t="s">
        <v>162</v>
      </c>
      <c r="D21" s="36"/>
      <c r="E21" s="36"/>
      <c r="F21" s="36"/>
      <c r="G21" s="10"/>
      <c r="H21" s="42"/>
      <c r="I21" s="42">
        <f>+I22</f>
        <v>894000</v>
      </c>
      <c r="J21" s="9"/>
      <c r="K21" s="9">
        <f t="shared" si="0"/>
        <v>894000</v>
      </c>
    </row>
    <row r="22" spans="1:11" ht="16.5" customHeight="1">
      <c r="A22" s="34"/>
      <c r="B22" s="83">
        <v>7331</v>
      </c>
      <c r="C22" s="82" t="s">
        <v>163</v>
      </c>
      <c r="D22" s="77"/>
      <c r="E22" s="77"/>
      <c r="F22" s="77"/>
      <c r="G22" s="10"/>
      <c r="H22" s="42"/>
      <c r="I22" s="10">
        <f>+I23</f>
        <v>894000</v>
      </c>
      <c r="J22" s="10"/>
      <c r="K22" s="9">
        <f t="shared" si="0"/>
        <v>894000</v>
      </c>
    </row>
    <row r="23" spans="1:11" ht="17.25" customHeight="1">
      <c r="A23" s="34">
        <v>3</v>
      </c>
      <c r="B23" s="35">
        <v>733152</v>
      </c>
      <c r="C23" s="35" t="s">
        <v>179</v>
      </c>
      <c r="D23" s="77"/>
      <c r="E23" s="77"/>
      <c r="F23" s="77"/>
      <c r="G23" s="10"/>
      <c r="H23" s="42"/>
      <c r="I23" s="40">
        <v>894000</v>
      </c>
      <c r="J23" s="10"/>
      <c r="K23" s="7">
        <f t="shared" si="0"/>
        <v>894000</v>
      </c>
    </row>
    <row r="24" spans="1:11" ht="15.75">
      <c r="A24" s="34"/>
      <c r="B24" s="35">
        <v>733154</v>
      </c>
      <c r="C24" s="35" t="s">
        <v>4</v>
      </c>
      <c r="D24" s="36"/>
      <c r="E24" s="37"/>
      <c r="F24" s="36"/>
      <c r="G24" s="7"/>
      <c r="H24" s="9"/>
      <c r="I24" s="9"/>
      <c r="J24" s="9"/>
      <c r="K24" s="7">
        <f t="shared" si="0"/>
        <v>0</v>
      </c>
    </row>
    <row r="25" spans="1:11" ht="15" customHeight="1">
      <c r="A25" s="34"/>
      <c r="B25" s="83">
        <v>742</v>
      </c>
      <c r="C25" s="70" t="s">
        <v>164</v>
      </c>
      <c r="D25" s="36"/>
      <c r="E25" s="37"/>
      <c r="F25" s="36"/>
      <c r="G25" s="7"/>
      <c r="H25" s="42"/>
      <c r="I25" s="42"/>
      <c r="J25" s="9">
        <f>+J26</f>
        <v>470000</v>
      </c>
      <c r="K25" s="9">
        <f t="shared" si="0"/>
        <v>470000</v>
      </c>
    </row>
    <row r="26" spans="1:11" ht="15.75" hidden="1">
      <c r="A26" s="34"/>
      <c r="B26" s="83">
        <v>7423</v>
      </c>
      <c r="C26" s="82" t="s">
        <v>160</v>
      </c>
      <c r="D26" s="36"/>
      <c r="E26" s="37"/>
      <c r="F26" s="36"/>
      <c r="G26" s="7"/>
      <c r="H26" s="42"/>
      <c r="I26" s="42"/>
      <c r="J26" s="10">
        <f>+J28</f>
        <v>470000</v>
      </c>
      <c r="K26" s="9">
        <f t="shared" si="0"/>
        <v>470000</v>
      </c>
    </row>
    <row r="27" spans="1:11" ht="15.75">
      <c r="A27" s="34">
        <v>4</v>
      </c>
      <c r="B27" s="35">
        <v>7423</v>
      </c>
      <c r="C27" s="82" t="s">
        <v>160</v>
      </c>
      <c r="D27" s="36"/>
      <c r="E27" s="37"/>
      <c r="F27" s="36"/>
      <c r="G27" s="7"/>
      <c r="H27" s="42"/>
      <c r="I27" s="42"/>
      <c r="J27" s="9">
        <f>+J28</f>
        <v>470000</v>
      </c>
      <c r="K27" s="7">
        <f>SUM(G27:J27)</f>
        <v>470000</v>
      </c>
    </row>
    <row r="28" spans="1:11" ht="15.75">
      <c r="A28" s="34"/>
      <c r="B28" s="35">
        <v>742378</v>
      </c>
      <c r="C28" s="35" t="s">
        <v>126</v>
      </c>
      <c r="D28" s="36"/>
      <c r="E28" s="37"/>
      <c r="F28" s="36"/>
      <c r="G28" s="7"/>
      <c r="H28" s="42"/>
      <c r="I28" s="42"/>
      <c r="J28" s="7">
        <v>470000</v>
      </c>
      <c r="K28" s="7">
        <f>SUM(G28:J28)</f>
        <v>470000</v>
      </c>
    </row>
    <row r="29" spans="1:11" ht="15.75">
      <c r="A29" s="34"/>
      <c r="B29" s="83">
        <v>744</v>
      </c>
      <c r="C29" s="82" t="s">
        <v>171</v>
      </c>
      <c r="D29" s="36"/>
      <c r="E29" s="37"/>
      <c r="F29" s="36"/>
      <c r="G29" s="7"/>
      <c r="H29" s="42"/>
      <c r="I29" s="42">
        <f>+I30</f>
        <v>125000</v>
      </c>
      <c r="J29" s="7"/>
      <c r="K29" s="9">
        <f>SUM(G29:J29)</f>
        <v>125000</v>
      </c>
    </row>
    <row r="30" spans="1:11" ht="15" customHeight="1">
      <c r="A30" s="3">
        <v>5</v>
      </c>
      <c r="B30" s="11">
        <v>7441</v>
      </c>
      <c r="C30" s="4" t="s">
        <v>172</v>
      </c>
      <c r="D30" s="7"/>
      <c r="E30" s="8"/>
      <c r="F30" s="7"/>
      <c r="G30" s="7"/>
      <c r="H30" s="9"/>
      <c r="I30" s="9">
        <f>+I31</f>
        <v>125000</v>
      </c>
      <c r="J30" s="7"/>
      <c r="K30" s="9">
        <f>SUM(G30:J30)</f>
        <v>125000</v>
      </c>
    </row>
    <row r="31" spans="1:11" ht="15" customHeight="1">
      <c r="A31" s="38">
        <v>6</v>
      </c>
      <c r="B31" s="103">
        <v>74415108</v>
      </c>
      <c r="C31" s="35" t="s">
        <v>173</v>
      </c>
      <c r="D31" s="36"/>
      <c r="E31" s="37"/>
      <c r="F31" s="36"/>
      <c r="G31" s="7"/>
      <c r="H31" s="42"/>
      <c r="I31" s="40">
        <v>125000</v>
      </c>
      <c r="J31" s="7"/>
      <c r="K31" s="7">
        <f>SUM(G31:J31)</f>
        <v>125000</v>
      </c>
    </row>
    <row r="32" spans="1:11" ht="14.25" customHeight="1">
      <c r="A32" s="38"/>
      <c r="B32" s="11">
        <v>745</v>
      </c>
      <c r="C32" s="11" t="s">
        <v>161</v>
      </c>
      <c r="D32" s="7"/>
      <c r="E32" s="8"/>
      <c r="F32" s="7"/>
      <c r="G32" s="7"/>
      <c r="H32" s="9"/>
      <c r="I32" s="9"/>
      <c r="J32" s="9">
        <f>+J33</f>
        <v>178000</v>
      </c>
      <c r="K32" s="9">
        <f>+I32+J32</f>
        <v>178000</v>
      </c>
    </row>
    <row r="33" spans="1:11" ht="15.75">
      <c r="A33" s="3"/>
      <c r="B33" s="83">
        <v>7451</v>
      </c>
      <c r="C33" s="83" t="s">
        <v>161</v>
      </c>
      <c r="D33" s="36"/>
      <c r="E33" s="37"/>
      <c r="F33" s="36"/>
      <c r="G33" s="7"/>
      <c r="H33" s="42"/>
      <c r="I33" s="42"/>
      <c r="J33" s="9">
        <f>+J34+J35</f>
        <v>178000</v>
      </c>
      <c r="K33" s="9">
        <f>+I33+J33</f>
        <v>178000</v>
      </c>
    </row>
    <row r="34" spans="1:11" ht="15.75">
      <c r="A34" s="3">
        <v>321</v>
      </c>
      <c r="B34" s="1">
        <v>74515104</v>
      </c>
      <c r="C34" s="1" t="s">
        <v>127</v>
      </c>
      <c r="D34" s="7"/>
      <c r="E34" s="7"/>
      <c r="F34" s="7"/>
      <c r="G34" s="8"/>
      <c r="H34" s="42"/>
      <c r="I34" s="42"/>
      <c r="J34" s="50">
        <v>178000</v>
      </c>
      <c r="K34" s="7">
        <f>+J34</f>
        <v>178000</v>
      </c>
    </row>
    <row r="35" spans="1:11" ht="15.75">
      <c r="A35" s="19"/>
      <c r="B35" s="39">
        <v>74515108</v>
      </c>
      <c r="C35" s="39" t="s">
        <v>125</v>
      </c>
      <c r="D35" s="40"/>
      <c r="E35" s="40"/>
      <c r="F35" s="40"/>
      <c r="G35" s="41"/>
      <c r="H35" s="40"/>
      <c r="I35" s="40"/>
      <c r="J35" s="9"/>
      <c r="K35" s="7">
        <f>+I35</f>
        <v>0</v>
      </c>
    </row>
    <row r="36" spans="1:11" ht="16.5" customHeight="1">
      <c r="A36" s="3"/>
      <c r="B36" s="39"/>
      <c r="C36" s="4" t="s">
        <v>5</v>
      </c>
      <c r="D36" s="9">
        <f>+D17</f>
        <v>94070427</v>
      </c>
      <c r="E36" s="9"/>
      <c r="F36" s="9">
        <f>+F17</f>
        <v>91235000</v>
      </c>
      <c r="G36" s="9">
        <f>+G17</f>
        <v>8220000</v>
      </c>
      <c r="H36" s="9">
        <f>+H17</f>
        <v>357000</v>
      </c>
      <c r="I36" s="9">
        <f>+I21+I29</f>
        <v>1019000</v>
      </c>
      <c r="J36" s="9">
        <f>+J25+J32</f>
        <v>648000</v>
      </c>
      <c r="K36" s="9">
        <f>SUM(+K15+K17+K21+K25+K29+K32)</f>
        <v>101479000</v>
      </c>
    </row>
    <row r="37" spans="1:11" ht="15.75" customHeight="1">
      <c r="A37" s="3"/>
      <c r="B37" s="1"/>
      <c r="C37" s="5" t="s">
        <v>6</v>
      </c>
      <c r="D37" s="7"/>
      <c r="E37" s="8"/>
      <c r="F37" s="7"/>
      <c r="G37" s="7"/>
      <c r="H37" s="42"/>
      <c r="I37" s="42"/>
      <c r="J37" s="9"/>
      <c r="K37" s="42"/>
    </row>
    <row r="38" spans="1:11" ht="16.5" customHeight="1">
      <c r="A38" s="3" t="s">
        <v>180</v>
      </c>
      <c r="B38" s="11">
        <v>411</v>
      </c>
      <c r="C38" s="4" t="s">
        <v>7</v>
      </c>
      <c r="D38" s="9">
        <f>+D39</f>
        <v>52274121</v>
      </c>
      <c r="E38" s="9">
        <f>+E39</f>
        <v>326714</v>
      </c>
      <c r="F38" s="9">
        <f>+F39</f>
        <v>52601000</v>
      </c>
      <c r="G38" s="9">
        <f>+G39</f>
        <v>588000</v>
      </c>
      <c r="H38" s="42"/>
      <c r="I38" s="9"/>
      <c r="J38" s="9"/>
      <c r="K38" s="9">
        <f>SUM(F38:J38)</f>
        <v>53189000</v>
      </c>
    </row>
    <row r="39" spans="1:11" ht="15.75" customHeight="1">
      <c r="A39" s="3"/>
      <c r="B39" s="14">
        <v>4111</v>
      </c>
      <c r="C39" s="4" t="s">
        <v>7</v>
      </c>
      <c r="D39" s="45">
        <f>SUM(D40:D47)</f>
        <v>52274121</v>
      </c>
      <c r="E39" s="45">
        <v>326714</v>
      </c>
      <c r="F39" s="45">
        <f>SUM(F40:F47)</f>
        <v>52601000</v>
      </c>
      <c r="G39" s="45">
        <f>SUM(G40:G47)</f>
        <v>588000</v>
      </c>
      <c r="H39" s="9"/>
      <c r="I39" s="9"/>
      <c r="J39" s="9"/>
      <c r="K39" s="9">
        <f>SUM(F39:J39)</f>
        <v>53189000</v>
      </c>
    </row>
    <row r="40" spans="1:11" ht="16.5" customHeight="1">
      <c r="A40" s="3" t="s">
        <v>180</v>
      </c>
      <c r="B40" s="1">
        <v>411111</v>
      </c>
      <c r="C40" s="1" t="s">
        <v>7</v>
      </c>
      <c r="D40" s="12">
        <v>39299021</v>
      </c>
      <c r="E40" s="7"/>
      <c r="F40" s="12">
        <v>39359000</v>
      </c>
      <c r="G40" s="12">
        <v>563000</v>
      </c>
      <c r="H40" s="9"/>
      <c r="I40" s="9"/>
      <c r="J40" s="9"/>
      <c r="K40" s="7">
        <f aca="true" t="shared" si="1" ref="K40:K76">SUM(F40:J40)</f>
        <v>39922000</v>
      </c>
    </row>
    <row r="41" spans="1:11" ht="15.75" customHeight="1">
      <c r="A41" s="3" t="s">
        <v>180</v>
      </c>
      <c r="B41" s="16">
        <v>411112</v>
      </c>
      <c r="C41" s="16" t="s">
        <v>112</v>
      </c>
      <c r="D41" s="22">
        <v>548500</v>
      </c>
      <c r="E41" s="8">
        <v>0</v>
      </c>
      <c r="F41" s="12">
        <v>541000</v>
      </c>
      <c r="G41" s="22">
        <v>7000</v>
      </c>
      <c r="H41" s="9"/>
      <c r="I41" s="9"/>
      <c r="J41" s="50"/>
      <c r="K41" s="7">
        <f t="shared" si="1"/>
        <v>548000</v>
      </c>
    </row>
    <row r="42" spans="1:11" ht="17.25" customHeight="1">
      <c r="A42" s="3" t="s">
        <v>180</v>
      </c>
      <c r="B42" s="1">
        <v>411115</v>
      </c>
      <c r="C42" s="1" t="s">
        <v>113</v>
      </c>
      <c r="D42" s="12">
        <v>2706510</v>
      </c>
      <c r="E42" s="7">
        <v>0</v>
      </c>
      <c r="F42" s="12">
        <v>2708000</v>
      </c>
      <c r="G42" s="12">
        <v>18000</v>
      </c>
      <c r="H42" s="9"/>
      <c r="I42" s="9"/>
      <c r="J42" s="12"/>
      <c r="K42" s="7">
        <f t="shared" si="1"/>
        <v>2726000</v>
      </c>
    </row>
    <row r="43" spans="1:11" ht="15.75" customHeight="1">
      <c r="A43" s="3" t="s">
        <v>180</v>
      </c>
      <c r="B43" s="16" t="s">
        <v>114</v>
      </c>
      <c r="C43" s="16" t="s">
        <v>115</v>
      </c>
      <c r="D43" s="12">
        <v>1872900</v>
      </c>
      <c r="E43" s="7">
        <v>0</v>
      </c>
      <c r="F43" s="12">
        <v>1778000</v>
      </c>
      <c r="G43" s="12"/>
      <c r="H43" s="9"/>
      <c r="I43" s="9"/>
      <c r="J43" s="49"/>
      <c r="K43" s="7">
        <f t="shared" si="1"/>
        <v>1778000</v>
      </c>
    </row>
    <row r="44" spans="1:11" ht="16.5" customHeight="1">
      <c r="A44" s="3" t="s">
        <v>180</v>
      </c>
      <c r="B44" s="1">
        <v>411117</v>
      </c>
      <c r="C44" s="1" t="s">
        <v>116</v>
      </c>
      <c r="D44" s="12">
        <v>1085100</v>
      </c>
      <c r="E44" s="7">
        <v>0</v>
      </c>
      <c r="F44" s="12">
        <v>1210000</v>
      </c>
      <c r="G44" s="12"/>
      <c r="H44" s="9"/>
      <c r="I44" s="9"/>
      <c r="J44" s="12"/>
      <c r="K44" s="7">
        <f t="shared" si="1"/>
        <v>1210000</v>
      </c>
    </row>
    <row r="45" spans="1:11" ht="15.75" customHeight="1">
      <c r="A45" s="3" t="s">
        <v>180</v>
      </c>
      <c r="B45" s="1" t="s">
        <v>117</v>
      </c>
      <c r="C45" s="1" t="s">
        <v>118</v>
      </c>
      <c r="D45" s="12">
        <v>101800</v>
      </c>
      <c r="E45" s="7">
        <v>0</v>
      </c>
      <c r="F45" s="12">
        <v>91000</v>
      </c>
      <c r="G45" s="12"/>
      <c r="H45" s="9"/>
      <c r="I45" s="9"/>
      <c r="J45" s="12"/>
      <c r="K45" s="7">
        <f t="shared" si="1"/>
        <v>91000</v>
      </c>
    </row>
    <row r="46" spans="1:11" ht="17.25" customHeight="1">
      <c r="A46" s="3" t="s">
        <v>180</v>
      </c>
      <c r="B46" s="1">
        <v>411118</v>
      </c>
      <c r="C46" s="1" t="s">
        <v>119</v>
      </c>
      <c r="D46" s="12">
        <v>5066400</v>
      </c>
      <c r="E46" s="7">
        <v>0</v>
      </c>
      <c r="F46" s="12">
        <v>5073000</v>
      </c>
      <c r="G46" s="12">
        <v>0</v>
      </c>
      <c r="H46" s="9"/>
      <c r="I46" s="9"/>
      <c r="J46" s="12"/>
      <c r="K46" s="7">
        <f t="shared" si="1"/>
        <v>5073000</v>
      </c>
    </row>
    <row r="47" spans="1:11" ht="18.75" customHeight="1">
      <c r="A47" s="3" t="s">
        <v>180</v>
      </c>
      <c r="B47" s="1" t="s">
        <v>128</v>
      </c>
      <c r="C47" s="1" t="s">
        <v>129</v>
      </c>
      <c r="D47" s="12">
        <v>1593890</v>
      </c>
      <c r="E47" s="7">
        <v>0</v>
      </c>
      <c r="F47" s="12">
        <v>1841000</v>
      </c>
      <c r="G47" s="12"/>
      <c r="H47" s="9"/>
      <c r="I47" s="9"/>
      <c r="J47" s="12"/>
      <c r="K47" s="7">
        <f t="shared" si="1"/>
        <v>1841000</v>
      </c>
    </row>
    <row r="48" spans="1:11" ht="15.75" customHeight="1">
      <c r="A48" s="3" t="s">
        <v>181</v>
      </c>
      <c r="B48" s="14">
        <v>412</v>
      </c>
      <c r="C48" s="4" t="s">
        <v>8</v>
      </c>
      <c r="D48" s="9">
        <f>+D49+D51+D53</f>
        <v>9412952</v>
      </c>
      <c r="E48" s="9"/>
      <c r="F48" s="9">
        <f>+F49+F51+F53</f>
        <v>9026000</v>
      </c>
      <c r="G48" s="9">
        <f>+G49+G51+G53</f>
        <v>101000</v>
      </c>
      <c r="H48" s="12"/>
      <c r="I48" s="12"/>
      <c r="J48" s="12"/>
      <c r="K48" s="9">
        <f>SUM(F48:J48)</f>
        <v>9127000</v>
      </c>
    </row>
    <row r="49" spans="1:11" ht="18.75" customHeight="1">
      <c r="A49" s="3"/>
      <c r="B49" s="14">
        <v>4121</v>
      </c>
      <c r="C49" s="4" t="s">
        <v>9</v>
      </c>
      <c r="D49" s="9">
        <f>+D50</f>
        <v>6566985</v>
      </c>
      <c r="E49" s="9"/>
      <c r="F49" s="9">
        <f>+F50</f>
        <v>6316000</v>
      </c>
      <c r="G49" s="9">
        <f>+G50</f>
        <v>71000</v>
      </c>
      <c r="H49" s="12"/>
      <c r="I49" s="12"/>
      <c r="J49" s="51"/>
      <c r="K49" s="9">
        <f t="shared" si="1"/>
        <v>6387000</v>
      </c>
    </row>
    <row r="50" spans="1:11" ht="18" customHeight="1">
      <c r="A50" s="46" t="s">
        <v>181</v>
      </c>
      <c r="B50" s="1">
        <v>412111</v>
      </c>
      <c r="C50" s="1" t="s">
        <v>9</v>
      </c>
      <c r="D50" s="7">
        <v>6566985</v>
      </c>
      <c r="E50" s="7"/>
      <c r="F50" s="7">
        <v>6316000</v>
      </c>
      <c r="G50" s="7">
        <v>71000</v>
      </c>
      <c r="H50" s="12"/>
      <c r="I50" s="12"/>
      <c r="J50" s="12"/>
      <c r="K50" s="7">
        <f>SUM(F50:J50)</f>
        <v>6387000</v>
      </c>
    </row>
    <row r="51" spans="1:11" ht="15.75">
      <c r="A51" s="3"/>
      <c r="B51" s="11">
        <v>4122</v>
      </c>
      <c r="C51" s="4" t="s">
        <v>10</v>
      </c>
      <c r="D51" s="9">
        <f>+D52</f>
        <v>2845967</v>
      </c>
      <c r="E51" s="9"/>
      <c r="F51" s="9">
        <f>+F52</f>
        <v>2710000</v>
      </c>
      <c r="G51" s="9">
        <f>+G52</f>
        <v>30000</v>
      </c>
      <c r="H51" s="9"/>
      <c r="I51" s="9"/>
      <c r="J51" s="9"/>
      <c r="K51" s="9">
        <f t="shared" si="1"/>
        <v>2740000</v>
      </c>
    </row>
    <row r="52" spans="1:11" ht="18" customHeight="1">
      <c r="A52" s="3" t="s">
        <v>181</v>
      </c>
      <c r="B52" s="1">
        <v>412211</v>
      </c>
      <c r="C52" s="1" t="s">
        <v>10</v>
      </c>
      <c r="D52" s="7">
        <v>2845967</v>
      </c>
      <c r="E52" s="7"/>
      <c r="F52" s="7">
        <v>2710000</v>
      </c>
      <c r="G52" s="7">
        <v>30000</v>
      </c>
      <c r="H52" s="12"/>
      <c r="I52" s="12"/>
      <c r="J52" s="9"/>
      <c r="K52" s="7">
        <f>SUM(F52:J52)</f>
        <v>2740000</v>
      </c>
    </row>
    <row r="53" spans="1:11" ht="16.5" customHeight="1">
      <c r="A53" s="3"/>
      <c r="B53" s="11">
        <v>4123</v>
      </c>
      <c r="C53" s="4" t="s">
        <v>11</v>
      </c>
      <c r="D53" s="9">
        <f>+D54</f>
        <v>0</v>
      </c>
      <c r="E53" s="7"/>
      <c r="F53" s="9">
        <f>+F54</f>
        <v>0</v>
      </c>
      <c r="G53" s="9">
        <f>+G54</f>
        <v>0</v>
      </c>
      <c r="H53" s="9"/>
      <c r="I53" s="9"/>
      <c r="J53" s="9"/>
      <c r="K53" s="9">
        <f t="shared" si="1"/>
        <v>0</v>
      </c>
    </row>
    <row r="54" spans="1:11" ht="15.75" customHeight="1">
      <c r="A54" s="3" t="s">
        <v>181</v>
      </c>
      <c r="B54" s="1">
        <v>412311</v>
      </c>
      <c r="C54" s="1" t="s">
        <v>11</v>
      </c>
      <c r="D54" s="7">
        <v>0</v>
      </c>
      <c r="E54" s="7"/>
      <c r="F54" s="7">
        <v>0</v>
      </c>
      <c r="G54" s="7"/>
      <c r="H54" s="12"/>
      <c r="I54" s="12"/>
      <c r="J54" s="51"/>
      <c r="K54" s="7">
        <f t="shared" si="1"/>
        <v>0</v>
      </c>
    </row>
    <row r="55" spans="1:11" ht="14.25" customHeight="1">
      <c r="A55" s="3" t="s">
        <v>182</v>
      </c>
      <c r="B55" s="14">
        <v>413</v>
      </c>
      <c r="C55" s="13" t="s">
        <v>109</v>
      </c>
      <c r="D55" s="9">
        <f>SUM(D56)</f>
        <v>190000</v>
      </c>
      <c r="E55" s="7"/>
      <c r="F55" s="9">
        <f>SUM(F56)</f>
        <v>190000</v>
      </c>
      <c r="G55" s="9">
        <f>SUM(G56)</f>
        <v>0</v>
      </c>
      <c r="H55" s="9"/>
      <c r="I55" s="9"/>
      <c r="J55" s="9"/>
      <c r="K55" s="9">
        <f>+F55+G55+H55+I55+J55</f>
        <v>190000</v>
      </c>
    </row>
    <row r="56" spans="1:11" ht="14.25" customHeight="1">
      <c r="A56" s="3"/>
      <c r="B56" s="14">
        <v>4131</v>
      </c>
      <c r="C56" s="13" t="s">
        <v>109</v>
      </c>
      <c r="D56" s="9">
        <f>+D57</f>
        <v>190000</v>
      </c>
      <c r="E56" s="7"/>
      <c r="F56" s="9">
        <f>+F57</f>
        <v>190000</v>
      </c>
      <c r="G56" s="7">
        <f>+G57</f>
        <v>0</v>
      </c>
      <c r="H56" s="9"/>
      <c r="I56" s="9"/>
      <c r="J56" s="12"/>
      <c r="K56" s="9">
        <f>+F56+G56+H56+I56+J56</f>
        <v>190000</v>
      </c>
    </row>
    <row r="57" spans="1:11" ht="14.25" customHeight="1">
      <c r="A57" s="3" t="s">
        <v>182</v>
      </c>
      <c r="B57" s="1">
        <v>413142</v>
      </c>
      <c r="C57" s="1" t="s">
        <v>110</v>
      </c>
      <c r="D57" s="7">
        <v>190000</v>
      </c>
      <c r="E57" s="7"/>
      <c r="F57" s="7">
        <v>190000</v>
      </c>
      <c r="G57" s="7"/>
      <c r="H57" s="12"/>
      <c r="I57" s="12"/>
      <c r="J57" s="12"/>
      <c r="K57" s="7">
        <f t="shared" si="1"/>
        <v>190000</v>
      </c>
    </row>
    <row r="58" spans="1:11" ht="15.75" customHeight="1">
      <c r="A58" s="3" t="s">
        <v>183</v>
      </c>
      <c r="B58" s="14">
        <v>414</v>
      </c>
      <c r="C58" s="4" t="s">
        <v>12</v>
      </c>
      <c r="D58" s="9">
        <f>+D59+D61+D65</f>
        <v>2689430</v>
      </c>
      <c r="E58" s="9">
        <f>+E59+E61+E65</f>
        <v>0</v>
      </c>
      <c r="F58" s="9">
        <f>+F59+F61+F65</f>
        <v>2605000</v>
      </c>
      <c r="G58" s="9"/>
      <c r="H58" s="9"/>
      <c r="I58" s="9"/>
      <c r="J58" s="12"/>
      <c r="K58" s="9">
        <f t="shared" si="1"/>
        <v>2605000</v>
      </c>
    </row>
    <row r="59" spans="1:11" ht="15" customHeight="1">
      <c r="A59" s="3"/>
      <c r="B59" s="11">
        <v>4141</v>
      </c>
      <c r="C59" s="4" t="s">
        <v>13</v>
      </c>
      <c r="D59" s="8">
        <f>+D60</f>
        <v>0</v>
      </c>
      <c r="E59" s="8"/>
      <c r="F59" s="8">
        <f>+F60</f>
        <v>0</v>
      </c>
      <c r="G59" s="7"/>
      <c r="H59" s="9"/>
      <c r="I59" s="9"/>
      <c r="J59" s="12"/>
      <c r="K59" s="9">
        <f t="shared" si="1"/>
        <v>0</v>
      </c>
    </row>
    <row r="60" spans="1:11" ht="14.25" customHeight="1">
      <c r="A60" s="3" t="s">
        <v>183</v>
      </c>
      <c r="B60" s="1">
        <v>414111</v>
      </c>
      <c r="C60" s="1" t="s">
        <v>13</v>
      </c>
      <c r="D60" s="8"/>
      <c r="E60" s="8"/>
      <c r="F60" s="8"/>
      <c r="G60" s="7"/>
      <c r="H60" s="9"/>
      <c r="I60" s="9"/>
      <c r="J60" s="12"/>
      <c r="K60" s="7"/>
    </row>
    <row r="61" spans="1:11" ht="14.25" customHeight="1">
      <c r="A61" s="3"/>
      <c r="B61" s="11">
        <v>4143</v>
      </c>
      <c r="C61" s="4" t="s">
        <v>131</v>
      </c>
      <c r="D61" s="10">
        <f>+D62+D63+D64</f>
        <v>524430</v>
      </c>
      <c r="E61" s="10">
        <f>+E62+E63+E64</f>
        <v>0</v>
      </c>
      <c r="F61" s="10">
        <f>+F62+F63+F64</f>
        <v>477000</v>
      </c>
      <c r="G61" s="10"/>
      <c r="H61" s="10"/>
      <c r="I61" s="10"/>
      <c r="J61" s="10"/>
      <c r="K61" s="9">
        <f t="shared" si="1"/>
        <v>477000</v>
      </c>
    </row>
    <row r="62" spans="1:11" ht="18" customHeight="1">
      <c r="A62" s="3" t="s">
        <v>183</v>
      </c>
      <c r="B62" s="1">
        <v>414311</v>
      </c>
      <c r="C62" s="1" t="s">
        <v>97</v>
      </c>
      <c r="D62" s="8">
        <v>509430</v>
      </c>
      <c r="E62" s="8"/>
      <c r="F62" s="8">
        <v>477000</v>
      </c>
      <c r="G62" s="7"/>
      <c r="H62" s="12"/>
      <c r="I62" s="12"/>
      <c r="J62" s="9"/>
      <c r="K62" s="7">
        <f t="shared" si="1"/>
        <v>477000</v>
      </c>
    </row>
    <row r="63" spans="1:11" ht="16.5" customHeight="1">
      <c r="A63" s="3" t="s">
        <v>183</v>
      </c>
      <c r="B63" s="1">
        <v>414312</v>
      </c>
      <c r="C63" s="1" t="s">
        <v>98</v>
      </c>
      <c r="D63" s="8"/>
      <c r="E63" s="7"/>
      <c r="F63" s="8"/>
      <c r="G63" s="7"/>
      <c r="H63" s="9"/>
      <c r="I63" s="9"/>
      <c r="J63" s="9"/>
      <c r="K63" s="7">
        <v>0</v>
      </c>
    </row>
    <row r="64" spans="1:11" s="2" customFormat="1" ht="16.5" customHeight="1">
      <c r="A64" s="3" t="s">
        <v>183</v>
      </c>
      <c r="B64" s="1">
        <v>414314</v>
      </c>
      <c r="C64" s="1" t="s">
        <v>14</v>
      </c>
      <c r="D64" s="8">
        <v>15000</v>
      </c>
      <c r="E64" s="8"/>
      <c r="F64" s="8">
        <v>0</v>
      </c>
      <c r="G64" s="7"/>
      <c r="H64" s="12"/>
      <c r="I64" s="12"/>
      <c r="J64" s="9"/>
      <c r="K64" s="7">
        <f t="shared" si="1"/>
        <v>0</v>
      </c>
    </row>
    <row r="65" spans="1:11" ht="15.75">
      <c r="A65" s="3"/>
      <c r="B65" s="11">
        <v>4144</v>
      </c>
      <c r="C65" s="4" t="s">
        <v>15</v>
      </c>
      <c r="D65" s="10">
        <f>+D66+D67</f>
        <v>2165000</v>
      </c>
      <c r="E65" s="10"/>
      <c r="F65" s="10">
        <f>+F66+F67</f>
        <v>2128000</v>
      </c>
      <c r="G65" s="9">
        <f>+G66</f>
        <v>0</v>
      </c>
      <c r="H65" s="9"/>
      <c r="I65" s="9"/>
      <c r="J65" s="49"/>
      <c r="K65" s="9">
        <f t="shared" si="1"/>
        <v>2128000</v>
      </c>
    </row>
    <row r="66" spans="1:11" ht="15.75" customHeight="1">
      <c r="A66" s="3" t="s">
        <v>183</v>
      </c>
      <c r="B66" s="1">
        <v>414411</v>
      </c>
      <c r="C66" s="1" t="s">
        <v>15</v>
      </c>
      <c r="D66" s="8">
        <v>216666</v>
      </c>
      <c r="E66" s="8"/>
      <c r="F66" s="8">
        <v>196000</v>
      </c>
      <c r="G66" s="7"/>
      <c r="H66" s="12"/>
      <c r="I66" s="12"/>
      <c r="J66" s="12"/>
      <c r="K66" s="7">
        <f t="shared" si="1"/>
        <v>196000</v>
      </c>
    </row>
    <row r="67" spans="1:11" ht="17.25" customHeight="1">
      <c r="A67" s="3" t="s">
        <v>183</v>
      </c>
      <c r="B67" s="1">
        <v>414419</v>
      </c>
      <c r="C67" s="1" t="s">
        <v>174</v>
      </c>
      <c r="D67" s="8">
        <v>1948334</v>
      </c>
      <c r="E67" s="8"/>
      <c r="F67" s="8">
        <v>1932000</v>
      </c>
      <c r="G67" s="7"/>
      <c r="H67" s="12"/>
      <c r="I67" s="12"/>
      <c r="J67" s="12"/>
      <c r="K67" s="7">
        <f t="shared" si="1"/>
        <v>1932000</v>
      </c>
    </row>
    <row r="68" spans="1:11" ht="15" customHeight="1">
      <c r="A68" s="3" t="s">
        <v>184</v>
      </c>
      <c r="B68" s="14">
        <v>415</v>
      </c>
      <c r="C68" s="4" t="s">
        <v>16</v>
      </c>
      <c r="D68" s="9">
        <f aca="true" t="shared" si="2" ref="D68:G69">+D69</f>
        <v>10372688</v>
      </c>
      <c r="E68" s="9">
        <f t="shared" si="2"/>
        <v>0</v>
      </c>
      <c r="F68" s="9">
        <f t="shared" si="2"/>
        <v>10173000</v>
      </c>
      <c r="G68" s="9">
        <f t="shared" si="2"/>
        <v>0</v>
      </c>
      <c r="H68" s="9"/>
      <c r="I68" s="9"/>
      <c r="J68" s="12"/>
      <c r="K68" s="9">
        <f t="shared" si="1"/>
        <v>10173000</v>
      </c>
    </row>
    <row r="69" spans="1:11" ht="15.75">
      <c r="A69" s="3"/>
      <c r="B69" s="14">
        <v>4151</v>
      </c>
      <c r="C69" s="4" t="s">
        <v>132</v>
      </c>
      <c r="D69" s="9">
        <f t="shared" si="2"/>
        <v>10372688</v>
      </c>
      <c r="E69" s="9">
        <f t="shared" si="2"/>
        <v>0</v>
      </c>
      <c r="F69" s="9">
        <f t="shared" si="2"/>
        <v>10173000</v>
      </c>
      <c r="G69" s="9">
        <f t="shared" si="2"/>
        <v>0</v>
      </c>
      <c r="H69" s="9"/>
      <c r="I69" s="9"/>
      <c r="J69" s="45"/>
      <c r="K69" s="9">
        <f t="shared" si="1"/>
        <v>10173000</v>
      </c>
    </row>
    <row r="70" spans="1:11" ht="18" customHeight="1">
      <c r="A70" s="3" t="s">
        <v>184</v>
      </c>
      <c r="B70" s="16">
        <v>415112</v>
      </c>
      <c r="C70" s="1" t="s">
        <v>17</v>
      </c>
      <c r="D70" s="7">
        <v>10372688</v>
      </c>
      <c r="E70" s="7"/>
      <c r="F70" s="7">
        <v>10173000</v>
      </c>
      <c r="G70" s="7"/>
      <c r="H70" s="12"/>
      <c r="I70" s="12"/>
      <c r="J70" s="9"/>
      <c r="K70" s="7">
        <f t="shared" si="1"/>
        <v>10173000</v>
      </c>
    </row>
    <row r="71" spans="1:11" ht="15.75" hidden="1">
      <c r="A71" s="3">
        <v>14</v>
      </c>
      <c r="B71" s="14">
        <v>416</v>
      </c>
      <c r="C71" s="4" t="s">
        <v>134</v>
      </c>
      <c r="D71" s="9">
        <f>SUM(D74:D75)</f>
        <v>785170</v>
      </c>
      <c r="E71" s="9">
        <f>SUM(E74:E75)</f>
        <v>0</v>
      </c>
      <c r="F71" s="9">
        <f>SUM(F74:F75)</f>
        <v>778000</v>
      </c>
      <c r="G71" s="9">
        <f>SUM(G74:G75)</f>
        <v>0</v>
      </c>
      <c r="H71" s="42"/>
      <c r="I71" s="42"/>
      <c r="J71" s="12"/>
      <c r="K71" s="9">
        <f t="shared" si="1"/>
        <v>778000</v>
      </c>
    </row>
    <row r="72" spans="1:11" ht="15.75" customHeight="1">
      <c r="A72" s="3" t="s">
        <v>185</v>
      </c>
      <c r="B72" s="14">
        <v>416</v>
      </c>
      <c r="C72" s="4" t="s">
        <v>186</v>
      </c>
      <c r="D72" s="9">
        <f>+D73</f>
        <v>785170</v>
      </c>
      <c r="E72" s="9"/>
      <c r="F72" s="9">
        <f>+F73</f>
        <v>778000</v>
      </c>
      <c r="G72" s="9"/>
      <c r="H72" s="42"/>
      <c r="I72" s="42"/>
      <c r="J72" s="12"/>
      <c r="K72" s="9">
        <f t="shared" si="1"/>
        <v>778000</v>
      </c>
    </row>
    <row r="73" spans="1:11" ht="16.5" customHeight="1">
      <c r="A73" s="3"/>
      <c r="B73" s="14">
        <v>4161</v>
      </c>
      <c r="C73" s="4" t="s">
        <v>133</v>
      </c>
      <c r="D73" s="9">
        <f>+D74+D75</f>
        <v>785170</v>
      </c>
      <c r="E73" s="9">
        <f>+E74+E75</f>
        <v>0</v>
      </c>
      <c r="F73" s="9">
        <f>+F74+F75</f>
        <v>778000</v>
      </c>
      <c r="G73" s="9">
        <f>+G74+G75</f>
        <v>0</v>
      </c>
      <c r="H73" s="42"/>
      <c r="I73" s="42"/>
      <c r="J73" s="9"/>
      <c r="K73" s="9">
        <f t="shared" si="1"/>
        <v>778000</v>
      </c>
    </row>
    <row r="74" spans="1:11" ht="15.75" customHeight="1">
      <c r="A74" s="3" t="s">
        <v>185</v>
      </c>
      <c r="B74" s="17">
        <v>416111</v>
      </c>
      <c r="C74" s="1" t="s">
        <v>18</v>
      </c>
      <c r="D74" s="8">
        <v>785170</v>
      </c>
      <c r="E74" s="8"/>
      <c r="F74" s="8">
        <v>778000</v>
      </c>
      <c r="G74" s="8"/>
      <c r="H74" s="12"/>
      <c r="I74" s="12"/>
      <c r="J74" s="12"/>
      <c r="K74" s="7">
        <f t="shared" si="1"/>
        <v>778000</v>
      </c>
    </row>
    <row r="75" spans="1:11" ht="15" customHeight="1">
      <c r="A75" s="3" t="s">
        <v>185</v>
      </c>
      <c r="B75" s="17">
        <v>416119</v>
      </c>
      <c r="C75" s="1" t="s">
        <v>111</v>
      </c>
      <c r="D75" s="8"/>
      <c r="E75" s="8"/>
      <c r="F75" s="8"/>
      <c r="G75" s="8"/>
      <c r="H75" s="12"/>
      <c r="I75" s="12"/>
      <c r="J75" s="12"/>
      <c r="K75" s="7">
        <f t="shared" si="1"/>
        <v>0</v>
      </c>
    </row>
    <row r="76" spans="1:11" ht="16.5" customHeight="1">
      <c r="A76" s="3" t="s">
        <v>187</v>
      </c>
      <c r="B76" s="14">
        <v>421</v>
      </c>
      <c r="C76" s="4" t="s">
        <v>19</v>
      </c>
      <c r="D76" s="9">
        <f>+D77+D79+D86+D88+D93</f>
        <v>3394499</v>
      </c>
      <c r="E76" s="9">
        <f>+E78+E80+E87+E89+E94</f>
        <v>0</v>
      </c>
      <c r="F76" s="9">
        <f>+F77+F79+F86+F88+F93</f>
        <v>3242000</v>
      </c>
      <c r="G76" s="9">
        <f>+G77+G79+G86+G88+G93</f>
        <v>1110000</v>
      </c>
      <c r="H76" s="9">
        <f>+H77+H79+H86+H88+H93</f>
        <v>357000</v>
      </c>
      <c r="I76" s="9"/>
      <c r="J76" s="53"/>
      <c r="K76" s="9">
        <f t="shared" si="1"/>
        <v>4709000</v>
      </c>
    </row>
    <row r="77" spans="1:11" ht="15.75">
      <c r="A77" s="3"/>
      <c r="B77" s="11">
        <v>4211</v>
      </c>
      <c r="C77" s="4" t="s">
        <v>20</v>
      </c>
      <c r="D77" s="10">
        <f>+D78</f>
        <v>65000</v>
      </c>
      <c r="E77" s="10"/>
      <c r="F77" s="10">
        <f>+F78</f>
        <v>50000</v>
      </c>
      <c r="G77" s="10">
        <f>+G78</f>
        <v>57000</v>
      </c>
      <c r="H77" s="9"/>
      <c r="I77" s="9"/>
      <c r="J77" s="9"/>
      <c r="K77" s="9">
        <f aca="true" t="shared" si="3" ref="K77:K97">SUM(F77:J77)</f>
        <v>107000</v>
      </c>
    </row>
    <row r="78" spans="1:11" ht="17.25" customHeight="1">
      <c r="A78" s="3" t="s">
        <v>187</v>
      </c>
      <c r="B78" s="1">
        <v>421111</v>
      </c>
      <c r="C78" s="1" t="s">
        <v>20</v>
      </c>
      <c r="D78" s="8">
        <v>65000</v>
      </c>
      <c r="E78" s="8"/>
      <c r="F78" s="8">
        <v>50000</v>
      </c>
      <c r="G78" s="8">
        <v>57000</v>
      </c>
      <c r="H78" s="12"/>
      <c r="I78" s="12"/>
      <c r="J78" s="12"/>
      <c r="K78" s="7">
        <f t="shared" si="3"/>
        <v>107000</v>
      </c>
    </row>
    <row r="79" spans="1:11" ht="15" customHeight="1">
      <c r="A79" s="68"/>
      <c r="B79" s="11">
        <v>4212</v>
      </c>
      <c r="C79" s="4" t="s">
        <v>135</v>
      </c>
      <c r="D79" s="10">
        <f>+D80+D81+D82+D83+D84+D85</f>
        <v>2350999</v>
      </c>
      <c r="E79" s="10"/>
      <c r="F79" s="10">
        <f>+F80+F81+F82+F83+F84</f>
        <v>2343000</v>
      </c>
      <c r="G79" s="10">
        <f>+G80+G81+G82+G83+G84+G85</f>
        <v>956000</v>
      </c>
      <c r="H79" s="10">
        <f>+H80+H81+H82+H83+H84+H85</f>
        <v>357000</v>
      </c>
      <c r="I79" s="9"/>
      <c r="J79" s="9"/>
      <c r="K79" s="9">
        <f t="shared" si="3"/>
        <v>3656000</v>
      </c>
    </row>
    <row r="80" spans="1:11" ht="15.75" customHeight="1">
      <c r="A80" s="3" t="s">
        <v>187</v>
      </c>
      <c r="B80" s="1">
        <v>421211</v>
      </c>
      <c r="C80" s="1" t="s">
        <v>21</v>
      </c>
      <c r="D80" s="8">
        <v>1000000</v>
      </c>
      <c r="E80" s="8"/>
      <c r="F80" s="8">
        <v>1000000</v>
      </c>
      <c r="G80" s="8">
        <v>370000</v>
      </c>
      <c r="H80" s="12"/>
      <c r="I80" s="12"/>
      <c r="J80" s="12"/>
      <c r="K80" s="7">
        <f t="shared" si="3"/>
        <v>1370000</v>
      </c>
    </row>
    <row r="81" spans="1:11" ht="15.75" customHeight="1">
      <c r="A81" s="3" t="s">
        <v>187</v>
      </c>
      <c r="B81" s="1">
        <v>421221</v>
      </c>
      <c r="C81" s="1" t="s">
        <v>22</v>
      </c>
      <c r="D81" s="8">
        <v>40000</v>
      </c>
      <c r="E81" s="8"/>
      <c r="F81" s="8">
        <v>38000</v>
      </c>
      <c r="G81" s="8">
        <v>31000</v>
      </c>
      <c r="H81" s="12"/>
      <c r="I81" s="12"/>
      <c r="J81" s="12"/>
      <c r="K81" s="7">
        <f t="shared" si="3"/>
        <v>69000</v>
      </c>
    </row>
    <row r="82" spans="1:11" s="2" customFormat="1" ht="16.5" customHeight="1">
      <c r="A82" s="3" t="s">
        <v>187</v>
      </c>
      <c r="B82" s="1">
        <v>421222</v>
      </c>
      <c r="C82" s="1" t="s">
        <v>23</v>
      </c>
      <c r="D82" s="8">
        <v>80000</v>
      </c>
      <c r="E82" s="8"/>
      <c r="F82" s="8">
        <v>80000</v>
      </c>
      <c r="G82" s="8">
        <v>0</v>
      </c>
      <c r="H82" s="12"/>
      <c r="I82" s="12"/>
      <c r="J82" s="12"/>
      <c r="K82" s="7">
        <f t="shared" si="3"/>
        <v>80000</v>
      </c>
    </row>
    <row r="83" spans="1:11" ht="16.5" customHeight="1">
      <c r="A83" s="3" t="s">
        <v>187</v>
      </c>
      <c r="B83" s="1">
        <v>421223</v>
      </c>
      <c r="C83" s="1" t="s">
        <v>24</v>
      </c>
      <c r="D83" s="8">
        <v>0</v>
      </c>
      <c r="E83" s="8"/>
      <c r="F83" s="8">
        <v>0</v>
      </c>
      <c r="G83" s="8">
        <v>123000</v>
      </c>
      <c r="H83" s="12"/>
      <c r="I83" s="12"/>
      <c r="J83" s="12"/>
      <c r="K83" s="7">
        <f t="shared" si="3"/>
        <v>123000</v>
      </c>
    </row>
    <row r="84" spans="1:11" s="72" customFormat="1" ht="18" customHeight="1">
      <c r="A84" s="3" t="s">
        <v>187</v>
      </c>
      <c r="B84" s="1">
        <v>421224</v>
      </c>
      <c r="C84" s="1" t="s">
        <v>25</v>
      </c>
      <c r="D84" s="8">
        <v>1230999</v>
      </c>
      <c r="E84" s="8"/>
      <c r="F84" s="8">
        <v>1225000</v>
      </c>
      <c r="G84" s="8">
        <v>432000</v>
      </c>
      <c r="H84" s="12"/>
      <c r="I84" s="12"/>
      <c r="J84" s="12"/>
      <c r="K84" s="7">
        <f t="shared" si="3"/>
        <v>1657000</v>
      </c>
    </row>
    <row r="85" spans="1:11" ht="14.25" customHeight="1">
      <c r="A85" s="3" t="s">
        <v>187</v>
      </c>
      <c r="B85" s="1">
        <v>421224</v>
      </c>
      <c r="C85" s="1" t="s">
        <v>175</v>
      </c>
      <c r="D85" s="8"/>
      <c r="E85" s="8"/>
      <c r="F85" s="8"/>
      <c r="G85" s="8"/>
      <c r="H85" s="12">
        <v>357000</v>
      </c>
      <c r="I85" s="12"/>
      <c r="J85" s="12"/>
      <c r="K85" s="7">
        <f t="shared" si="3"/>
        <v>357000</v>
      </c>
    </row>
    <row r="86" spans="1:11" ht="15.75">
      <c r="A86" s="3"/>
      <c r="B86" s="11">
        <v>4213</v>
      </c>
      <c r="C86" s="4" t="s">
        <v>136</v>
      </c>
      <c r="D86" s="10">
        <f>+D87</f>
        <v>95000</v>
      </c>
      <c r="E86" s="10"/>
      <c r="F86" s="10">
        <f>+F87</f>
        <v>93000</v>
      </c>
      <c r="G86" s="10">
        <f>+G87</f>
        <v>72000</v>
      </c>
      <c r="H86" s="9"/>
      <c r="I86" s="9"/>
      <c r="J86" s="9"/>
      <c r="K86" s="9">
        <f t="shared" si="3"/>
        <v>165000</v>
      </c>
    </row>
    <row r="87" spans="1:11" ht="15" customHeight="1">
      <c r="A87" s="3" t="s">
        <v>187</v>
      </c>
      <c r="B87" s="1">
        <v>421311</v>
      </c>
      <c r="C87" s="1" t="s">
        <v>26</v>
      </c>
      <c r="D87" s="8">
        <v>95000</v>
      </c>
      <c r="E87" s="8"/>
      <c r="F87" s="8">
        <v>93000</v>
      </c>
      <c r="G87" s="8">
        <v>72000</v>
      </c>
      <c r="H87" s="12"/>
      <c r="I87" s="12"/>
      <c r="J87" s="12"/>
      <c r="K87" s="7">
        <f t="shared" si="3"/>
        <v>165000</v>
      </c>
    </row>
    <row r="88" spans="1:11" ht="15.75">
      <c r="A88" s="3"/>
      <c r="B88" s="11">
        <v>4214</v>
      </c>
      <c r="C88" s="11" t="s">
        <v>137</v>
      </c>
      <c r="D88" s="9">
        <f>+D89+D90+D91+D92</f>
        <v>483500</v>
      </c>
      <c r="E88" s="9">
        <f>+E89+E90+E91+E92</f>
        <v>0</v>
      </c>
      <c r="F88" s="9">
        <f>+F89+F90+F91+F92</f>
        <v>403000</v>
      </c>
      <c r="G88" s="9">
        <f>+G89+G90+G91+G92</f>
        <v>25000</v>
      </c>
      <c r="H88" s="71"/>
      <c r="I88" s="71"/>
      <c r="J88" s="71"/>
      <c r="K88" s="9">
        <f t="shared" si="3"/>
        <v>428000</v>
      </c>
    </row>
    <row r="89" spans="1:11" ht="15" customHeight="1">
      <c r="A89" s="3" t="s">
        <v>187</v>
      </c>
      <c r="B89" s="1">
        <v>421411</v>
      </c>
      <c r="C89" s="1" t="s">
        <v>27</v>
      </c>
      <c r="D89" s="8">
        <v>80000</v>
      </c>
      <c r="E89" s="8"/>
      <c r="F89" s="8">
        <v>80000</v>
      </c>
      <c r="G89" s="8">
        <v>7000</v>
      </c>
      <c r="H89" s="12"/>
      <c r="I89" s="12"/>
      <c r="J89" s="12"/>
      <c r="K89" s="7">
        <f t="shared" si="3"/>
        <v>87000</v>
      </c>
    </row>
    <row r="90" spans="1:11" ht="14.25" customHeight="1">
      <c r="A90" s="3" t="s">
        <v>187</v>
      </c>
      <c r="B90" s="1">
        <v>421412</v>
      </c>
      <c r="C90" s="1" t="s">
        <v>28</v>
      </c>
      <c r="D90" s="8">
        <v>186500</v>
      </c>
      <c r="E90" s="8"/>
      <c r="F90" s="8">
        <v>205000</v>
      </c>
      <c r="G90" s="8">
        <v>0</v>
      </c>
      <c r="H90" s="12"/>
      <c r="I90" s="12"/>
      <c r="J90" s="52"/>
      <c r="K90" s="7">
        <f t="shared" si="3"/>
        <v>205000</v>
      </c>
    </row>
    <row r="91" spans="1:11" ht="15" customHeight="1">
      <c r="A91" s="3" t="s">
        <v>187</v>
      </c>
      <c r="B91" s="1">
        <v>421414</v>
      </c>
      <c r="C91" s="1" t="s">
        <v>29</v>
      </c>
      <c r="D91" s="8">
        <v>187000</v>
      </c>
      <c r="E91" s="8"/>
      <c r="F91" s="8">
        <v>92000</v>
      </c>
      <c r="G91" s="8">
        <v>0</v>
      </c>
      <c r="H91" s="12"/>
      <c r="I91" s="12"/>
      <c r="J91" s="12"/>
      <c r="K91" s="7">
        <f t="shared" si="3"/>
        <v>92000</v>
      </c>
    </row>
    <row r="92" spans="1:11" ht="15" customHeight="1">
      <c r="A92" s="3" t="s">
        <v>187</v>
      </c>
      <c r="B92" s="1">
        <v>421421</v>
      </c>
      <c r="C92" s="1" t="s">
        <v>30</v>
      </c>
      <c r="D92" s="8">
        <v>30000</v>
      </c>
      <c r="E92" s="8"/>
      <c r="F92" s="8">
        <v>26000</v>
      </c>
      <c r="G92" s="8">
        <v>18000</v>
      </c>
      <c r="H92" s="12"/>
      <c r="I92" s="12"/>
      <c r="J92" s="12"/>
      <c r="K92" s="7">
        <f t="shared" si="3"/>
        <v>44000</v>
      </c>
    </row>
    <row r="93" spans="1:11" ht="15.75">
      <c r="A93" s="3"/>
      <c r="B93" s="11">
        <v>4215</v>
      </c>
      <c r="C93" s="4" t="s">
        <v>138</v>
      </c>
      <c r="D93" s="10">
        <f>+D94+D95+D96+D97</f>
        <v>400000</v>
      </c>
      <c r="E93" s="9">
        <f>+E94+E95+E96+E97</f>
        <v>0</v>
      </c>
      <c r="F93" s="10">
        <f>+F94+F95+F96+F97</f>
        <v>353000</v>
      </c>
      <c r="G93" s="10">
        <f>+G94+G95+G96+G97</f>
        <v>0</v>
      </c>
      <c r="H93" s="9"/>
      <c r="I93" s="9"/>
      <c r="J93" s="42"/>
      <c r="K93" s="9">
        <f t="shared" si="3"/>
        <v>353000</v>
      </c>
    </row>
    <row r="94" spans="1:11" ht="15.75" customHeight="1">
      <c r="A94" s="3" t="s">
        <v>187</v>
      </c>
      <c r="B94" s="1">
        <v>421511</v>
      </c>
      <c r="C94" s="1" t="s">
        <v>31</v>
      </c>
      <c r="D94" s="8">
        <v>108058</v>
      </c>
      <c r="E94" s="8"/>
      <c r="F94" s="8">
        <v>79000</v>
      </c>
      <c r="G94" s="8">
        <v>0</v>
      </c>
      <c r="H94" s="12"/>
      <c r="I94" s="12"/>
      <c r="J94" s="42"/>
      <c r="K94" s="7">
        <f t="shared" si="3"/>
        <v>79000</v>
      </c>
    </row>
    <row r="95" spans="1:11" s="2" customFormat="1" ht="15" customHeight="1">
      <c r="A95" s="3" t="s">
        <v>187</v>
      </c>
      <c r="B95" s="1">
        <v>421512</v>
      </c>
      <c r="C95" s="1" t="s">
        <v>32</v>
      </c>
      <c r="D95" s="8">
        <v>50000</v>
      </c>
      <c r="E95" s="8"/>
      <c r="F95" s="8">
        <v>33000</v>
      </c>
      <c r="G95" s="8">
        <v>0</v>
      </c>
      <c r="H95" s="12"/>
      <c r="I95" s="12"/>
      <c r="J95" s="12"/>
      <c r="K95" s="7">
        <f t="shared" si="3"/>
        <v>33000</v>
      </c>
    </row>
    <row r="96" spans="1:11" ht="15.75" customHeight="1">
      <c r="A96" s="3" t="s">
        <v>187</v>
      </c>
      <c r="B96" s="1">
        <v>421521</v>
      </c>
      <c r="C96" s="1" t="s">
        <v>33</v>
      </c>
      <c r="D96" s="8">
        <v>201942</v>
      </c>
      <c r="E96" s="8"/>
      <c r="F96" s="8">
        <v>202000</v>
      </c>
      <c r="G96" s="8">
        <v>0</v>
      </c>
      <c r="H96" s="12"/>
      <c r="I96" s="12"/>
      <c r="J96" s="12"/>
      <c r="K96" s="7">
        <f t="shared" si="3"/>
        <v>202000</v>
      </c>
    </row>
    <row r="97" spans="1:11" ht="15.75" customHeight="1">
      <c r="A97" s="3" t="s">
        <v>187</v>
      </c>
      <c r="B97" s="1">
        <v>421523</v>
      </c>
      <c r="C97" s="1" t="s">
        <v>88</v>
      </c>
      <c r="D97" s="8">
        <v>40000</v>
      </c>
      <c r="E97" s="8"/>
      <c r="F97" s="8">
        <v>39000</v>
      </c>
      <c r="G97" s="8">
        <v>0</v>
      </c>
      <c r="H97" s="12"/>
      <c r="I97" s="12"/>
      <c r="J97" s="12"/>
      <c r="K97" s="7">
        <f t="shared" si="3"/>
        <v>39000</v>
      </c>
    </row>
    <row r="98" spans="1:11" ht="17.25" customHeight="1">
      <c r="A98" s="3" t="s">
        <v>188</v>
      </c>
      <c r="B98" s="11">
        <v>422</v>
      </c>
      <c r="C98" s="4" t="s">
        <v>34</v>
      </c>
      <c r="D98" s="9">
        <f>SUM(D99+D105+D107)</f>
        <v>385700</v>
      </c>
      <c r="E98" s="9">
        <f>SUM(E99+E105+E107)</f>
        <v>0</v>
      </c>
      <c r="F98" s="9">
        <f>SUM(F99+F105+F107)</f>
        <v>307000</v>
      </c>
      <c r="G98" s="9">
        <f>SUM(G99+G105+G107)</f>
        <v>582000</v>
      </c>
      <c r="H98" s="9"/>
      <c r="I98" s="9"/>
      <c r="J98" s="12"/>
      <c r="K98" s="9">
        <f>SUM(F98+G98+H98+I98+J98)</f>
        <v>889000</v>
      </c>
    </row>
    <row r="99" spans="1:11" ht="15.75">
      <c r="A99" s="68"/>
      <c r="B99" s="11">
        <v>4221</v>
      </c>
      <c r="C99" s="4" t="s">
        <v>139</v>
      </c>
      <c r="D99" s="9">
        <f>+D100+D101+D102+D103+D104</f>
        <v>27700</v>
      </c>
      <c r="E99" s="9">
        <f>+E100+E101+E102+E103</f>
        <v>0</v>
      </c>
      <c r="F99" s="9">
        <f>+F100+F101+F102+F103+F104</f>
        <v>0</v>
      </c>
      <c r="G99" s="9">
        <f>+G100+G101+G102+G103+G104</f>
        <v>569000</v>
      </c>
      <c r="H99" s="9"/>
      <c r="I99" s="9"/>
      <c r="J99" s="9"/>
      <c r="K99" s="9">
        <f>+F99+G99+H99+I99+J99</f>
        <v>569000</v>
      </c>
    </row>
    <row r="100" spans="1:11" ht="15" customHeight="1">
      <c r="A100" s="3" t="s">
        <v>188</v>
      </c>
      <c r="B100" s="1">
        <v>422111</v>
      </c>
      <c r="C100" s="1" t="s">
        <v>35</v>
      </c>
      <c r="D100" s="8">
        <v>1000</v>
      </c>
      <c r="E100" s="8"/>
      <c r="F100" s="8">
        <v>0</v>
      </c>
      <c r="G100" s="8">
        <v>231000</v>
      </c>
      <c r="H100" s="12"/>
      <c r="I100" s="12"/>
      <c r="J100" s="12"/>
      <c r="K100" s="7">
        <f>SUM(F100:J100)</f>
        <v>231000</v>
      </c>
    </row>
    <row r="101" spans="1:11" s="72" customFormat="1" ht="16.5" customHeight="1">
      <c r="A101" s="3" t="s">
        <v>188</v>
      </c>
      <c r="B101" s="1">
        <v>422121</v>
      </c>
      <c r="C101" s="1" t="s">
        <v>36</v>
      </c>
      <c r="D101" s="8">
        <v>700</v>
      </c>
      <c r="E101" s="8"/>
      <c r="F101" s="8">
        <v>0</v>
      </c>
      <c r="G101" s="8">
        <v>82000</v>
      </c>
      <c r="H101" s="12"/>
      <c r="I101" s="12"/>
      <c r="J101" s="12"/>
      <c r="K101" s="7">
        <f>SUM(F101:J101)</f>
        <v>82000</v>
      </c>
    </row>
    <row r="102" spans="1:11" ht="15.75" customHeight="1">
      <c r="A102" s="3" t="s">
        <v>188</v>
      </c>
      <c r="B102" s="1">
        <v>422131</v>
      </c>
      <c r="C102" s="1" t="s">
        <v>37</v>
      </c>
      <c r="D102" s="8">
        <v>1000</v>
      </c>
      <c r="E102" s="8"/>
      <c r="F102" s="8">
        <v>0</v>
      </c>
      <c r="G102" s="8">
        <v>230000</v>
      </c>
      <c r="H102" s="12"/>
      <c r="I102" s="12"/>
      <c r="J102" s="12"/>
      <c r="K102" s="7">
        <f>SUM(F102:J102)</f>
        <v>230000</v>
      </c>
    </row>
    <row r="103" spans="1:11" s="72" customFormat="1" ht="16.5" customHeight="1">
      <c r="A103" s="3" t="s">
        <v>188</v>
      </c>
      <c r="B103" s="1">
        <v>422194</v>
      </c>
      <c r="C103" s="1" t="s">
        <v>104</v>
      </c>
      <c r="D103" s="8">
        <v>21000</v>
      </c>
      <c r="E103" s="8"/>
      <c r="F103" s="8">
        <v>0</v>
      </c>
      <c r="G103" s="8">
        <v>7000</v>
      </c>
      <c r="H103" s="12"/>
      <c r="I103" s="12"/>
      <c r="J103" s="9"/>
      <c r="K103" s="7">
        <f>SUM(F103:J103)</f>
        <v>7000</v>
      </c>
    </row>
    <row r="104" spans="1:11" ht="14.25" customHeight="1">
      <c r="A104" s="3" t="s">
        <v>188</v>
      </c>
      <c r="B104" s="1">
        <v>422199</v>
      </c>
      <c r="C104" s="1" t="s">
        <v>38</v>
      </c>
      <c r="D104" s="8">
        <v>4000</v>
      </c>
      <c r="E104" s="8"/>
      <c r="F104" s="8">
        <v>0</v>
      </c>
      <c r="G104" s="8">
        <v>19000</v>
      </c>
      <c r="H104" s="12"/>
      <c r="I104" s="12"/>
      <c r="J104" s="12"/>
      <c r="K104" s="7">
        <f>SUM(F104:J104)</f>
        <v>19000</v>
      </c>
    </row>
    <row r="105" spans="1:11" ht="15.75">
      <c r="A105" s="3"/>
      <c r="B105" s="11">
        <v>4223</v>
      </c>
      <c r="C105" s="11" t="s">
        <v>140</v>
      </c>
      <c r="D105" s="9">
        <f>+D106</f>
        <v>298000</v>
      </c>
      <c r="E105" s="70"/>
      <c r="F105" s="9">
        <f>+F106</f>
        <v>250000</v>
      </c>
      <c r="G105" s="9">
        <f>+G106</f>
        <v>0</v>
      </c>
      <c r="H105" s="45"/>
      <c r="I105" s="45"/>
      <c r="J105" s="69"/>
      <c r="K105" s="9">
        <f>+F105+G105+H105+I105+J105</f>
        <v>250000</v>
      </c>
    </row>
    <row r="106" spans="1:11" ht="15.75" customHeight="1">
      <c r="A106" s="3" t="s">
        <v>188</v>
      </c>
      <c r="B106" s="1">
        <v>422321</v>
      </c>
      <c r="C106" s="1" t="s">
        <v>120</v>
      </c>
      <c r="D106" s="8">
        <v>298000</v>
      </c>
      <c r="E106" s="8"/>
      <c r="F106" s="8">
        <v>250000</v>
      </c>
      <c r="G106" s="8">
        <v>0</v>
      </c>
      <c r="H106" s="12"/>
      <c r="I106" s="12"/>
      <c r="J106" s="12"/>
      <c r="K106" s="7">
        <f>SUM(F106:J106)</f>
        <v>250000</v>
      </c>
    </row>
    <row r="107" spans="1:11" ht="15.75">
      <c r="A107" s="3"/>
      <c r="B107" s="11">
        <v>4229</v>
      </c>
      <c r="C107" s="11" t="s">
        <v>141</v>
      </c>
      <c r="D107" s="9">
        <f>+D108+D109</f>
        <v>60000</v>
      </c>
      <c r="E107" s="70"/>
      <c r="F107" s="9">
        <f>+F108+F109</f>
        <v>57000</v>
      </c>
      <c r="G107" s="9">
        <f>+G108+G109</f>
        <v>13000</v>
      </c>
      <c r="H107" s="45"/>
      <c r="I107" s="45"/>
      <c r="J107" s="45"/>
      <c r="K107" s="9">
        <f>+F107+G107+H107+I107+J107</f>
        <v>70000</v>
      </c>
    </row>
    <row r="108" spans="1:11" ht="16.5" customHeight="1">
      <c r="A108" s="3" t="s">
        <v>188</v>
      </c>
      <c r="B108" s="1">
        <v>422911</v>
      </c>
      <c r="C108" s="1" t="s">
        <v>39</v>
      </c>
      <c r="D108" s="8">
        <v>60000</v>
      </c>
      <c r="E108" s="8"/>
      <c r="F108" s="8">
        <v>57000</v>
      </c>
      <c r="G108" s="8">
        <v>13000</v>
      </c>
      <c r="H108" s="12"/>
      <c r="I108" s="12"/>
      <c r="J108" s="12"/>
      <c r="K108" s="7">
        <f>SUM(F108:J108)</f>
        <v>70000</v>
      </c>
    </row>
    <row r="109" spans="1:11" s="72" customFormat="1" ht="15.75" customHeight="1">
      <c r="A109" s="3" t="s">
        <v>188</v>
      </c>
      <c r="B109" s="1">
        <v>422911</v>
      </c>
      <c r="C109" s="1" t="s">
        <v>107</v>
      </c>
      <c r="D109" s="12"/>
      <c r="E109" s="9"/>
      <c r="F109" s="12"/>
      <c r="G109" s="12"/>
      <c r="H109" s="12"/>
      <c r="I109" s="12"/>
      <c r="J109" s="12"/>
      <c r="K109" s="7">
        <f>SUM(F109:J109)</f>
        <v>0</v>
      </c>
    </row>
    <row r="110" spans="1:11" ht="16.5" customHeight="1">
      <c r="A110" s="3" t="s">
        <v>189</v>
      </c>
      <c r="B110" s="11">
        <v>423</v>
      </c>
      <c r="C110" s="4" t="s">
        <v>40</v>
      </c>
      <c r="D110" s="15">
        <f>+D111+D113+D118+D120+D123</f>
        <v>262000</v>
      </c>
      <c r="E110" s="15">
        <f>+E111+E113+E118+E120+E123</f>
        <v>0</v>
      </c>
      <c r="F110" s="15">
        <f>+F111+F113+F118+F120+F123</f>
        <v>145000</v>
      </c>
      <c r="G110" s="15">
        <f>+G111+G113+G118+G120+G123</f>
        <v>674000</v>
      </c>
      <c r="H110" s="15"/>
      <c r="I110" s="15">
        <f>+I111+I113+I118+I120+I123</f>
        <v>907000</v>
      </c>
      <c r="J110" s="15">
        <f>+J111+J113+J118+J120+J123</f>
        <v>471000</v>
      </c>
      <c r="K110" s="9">
        <f>+F110+G110+H110+I110+J110</f>
        <v>2197000</v>
      </c>
    </row>
    <row r="111" spans="1:11" ht="15.75" customHeight="1">
      <c r="A111" s="3"/>
      <c r="B111" s="11">
        <v>4232</v>
      </c>
      <c r="C111" s="4" t="s">
        <v>166</v>
      </c>
      <c r="D111" s="15">
        <f>+D112</f>
        <v>35000</v>
      </c>
      <c r="E111" s="15">
        <f>+E112</f>
        <v>0</v>
      </c>
      <c r="F111" s="15">
        <f>+F112</f>
        <v>35000</v>
      </c>
      <c r="G111" s="15">
        <f>+G112</f>
        <v>47000</v>
      </c>
      <c r="H111" s="15"/>
      <c r="I111" s="9"/>
      <c r="J111" s="15"/>
      <c r="K111" s="9">
        <f>+F111+G111+H111+I111+J111</f>
        <v>82000</v>
      </c>
    </row>
    <row r="112" spans="1:12" ht="16.5" customHeight="1">
      <c r="A112" s="3" t="s">
        <v>189</v>
      </c>
      <c r="B112" s="17">
        <v>423211</v>
      </c>
      <c r="C112" s="1" t="s">
        <v>87</v>
      </c>
      <c r="D112" s="8">
        <v>35000</v>
      </c>
      <c r="E112" s="8"/>
      <c r="F112" s="8">
        <v>35000</v>
      </c>
      <c r="G112" s="8">
        <v>47000</v>
      </c>
      <c r="H112" s="12"/>
      <c r="I112" s="12"/>
      <c r="J112" s="12"/>
      <c r="K112" s="7">
        <f>SUM(F112:J112)</f>
        <v>82000</v>
      </c>
      <c r="L112" s="21"/>
    </row>
    <row r="113" spans="1:12" ht="18" customHeight="1">
      <c r="A113" s="3"/>
      <c r="B113" s="14">
        <v>4233</v>
      </c>
      <c r="C113" s="11" t="s">
        <v>142</v>
      </c>
      <c r="D113" s="9">
        <f>+D114+D115+D116+D117</f>
        <v>112000</v>
      </c>
      <c r="E113" s="9">
        <f>+E114+E115+E116+E117</f>
        <v>0</v>
      </c>
      <c r="F113" s="9">
        <f>+F114+F115+F116+F117</f>
        <v>0</v>
      </c>
      <c r="G113" s="9">
        <f>+G114+G115+G116+G117</f>
        <v>226000</v>
      </c>
      <c r="H113" s="9"/>
      <c r="I113" s="9"/>
      <c r="J113" s="9"/>
      <c r="K113" s="9">
        <f>+F113+G113+H113+I113+J113</f>
        <v>226000</v>
      </c>
      <c r="L113" s="21"/>
    </row>
    <row r="114" spans="1:12" s="72" customFormat="1" ht="18.75" customHeight="1">
      <c r="A114" s="3" t="s">
        <v>189</v>
      </c>
      <c r="B114" s="1">
        <v>423311</v>
      </c>
      <c r="C114" s="1" t="s">
        <v>41</v>
      </c>
      <c r="D114" s="8">
        <v>102000</v>
      </c>
      <c r="E114" s="8"/>
      <c r="F114" s="8">
        <v>0</v>
      </c>
      <c r="G114" s="8">
        <v>150000</v>
      </c>
      <c r="H114" s="12"/>
      <c r="I114" s="12"/>
      <c r="J114" s="12"/>
      <c r="K114" s="7">
        <f>SUM(F114:J114)</f>
        <v>150000</v>
      </c>
      <c r="L114" s="73"/>
    </row>
    <row r="115" spans="1:12" ht="17.25" customHeight="1">
      <c r="A115" s="3" t="s">
        <v>189</v>
      </c>
      <c r="B115" s="1">
        <v>423321</v>
      </c>
      <c r="C115" s="1" t="s">
        <v>42</v>
      </c>
      <c r="D115" s="8">
        <v>0</v>
      </c>
      <c r="E115" s="8"/>
      <c r="F115" s="8">
        <v>0</v>
      </c>
      <c r="G115" s="8">
        <v>48000</v>
      </c>
      <c r="H115" s="12"/>
      <c r="I115" s="12"/>
      <c r="J115" s="12"/>
      <c r="K115" s="7">
        <f>SUM(F115:J115)</f>
        <v>48000</v>
      </c>
      <c r="L115" s="21"/>
    </row>
    <row r="116" spans="1:12" s="72" customFormat="1" ht="15.75" customHeight="1">
      <c r="A116" s="3" t="s">
        <v>189</v>
      </c>
      <c r="B116" s="1">
        <v>423322</v>
      </c>
      <c r="C116" s="1" t="s">
        <v>43</v>
      </c>
      <c r="D116" s="8">
        <v>10000</v>
      </c>
      <c r="E116" s="8"/>
      <c r="F116" s="8">
        <v>0</v>
      </c>
      <c r="G116" s="8">
        <v>28000</v>
      </c>
      <c r="H116" s="12"/>
      <c r="I116" s="12"/>
      <c r="J116" s="12"/>
      <c r="K116" s="7">
        <f>SUM(F116:J116)</f>
        <v>28000</v>
      </c>
      <c r="L116" s="73"/>
    </row>
    <row r="117" spans="1:12" ht="15.75" customHeight="1">
      <c r="A117" s="3" t="s">
        <v>189</v>
      </c>
      <c r="B117" s="1">
        <v>423391</v>
      </c>
      <c r="C117" s="1" t="s">
        <v>44</v>
      </c>
      <c r="D117" s="8">
        <v>0</v>
      </c>
      <c r="E117" s="8"/>
      <c r="F117" s="8">
        <v>0</v>
      </c>
      <c r="G117" s="8">
        <v>0</v>
      </c>
      <c r="H117" s="12"/>
      <c r="I117" s="12"/>
      <c r="J117" s="12"/>
      <c r="K117" s="7">
        <f>SUM(F117:J117)</f>
        <v>0</v>
      </c>
      <c r="L117" s="21"/>
    </row>
    <row r="118" spans="1:12" ht="15.75" customHeight="1">
      <c r="A118" s="3"/>
      <c r="B118" s="11">
        <v>4235</v>
      </c>
      <c r="C118" s="11" t="s">
        <v>143</v>
      </c>
      <c r="D118" s="9">
        <f>+D119</f>
        <v>15000</v>
      </c>
      <c r="E118" s="9">
        <f>+E119</f>
        <v>0</v>
      </c>
      <c r="F118" s="9">
        <f>+F119</f>
        <v>10000</v>
      </c>
      <c r="G118" s="9">
        <f>+G119</f>
        <v>0</v>
      </c>
      <c r="H118" s="45"/>
      <c r="I118" s="45"/>
      <c r="J118" s="45"/>
      <c r="K118" s="9">
        <f>+F118+G118+H118+I118+J118</f>
        <v>10000</v>
      </c>
      <c r="L118" s="21"/>
    </row>
    <row r="119" spans="1:12" s="72" customFormat="1" ht="15" customHeight="1">
      <c r="A119" s="3" t="s">
        <v>189</v>
      </c>
      <c r="B119" s="1">
        <v>423591</v>
      </c>
      <c r="C119" s="1" t="s">
        <v>106</v>
      </c>
      <c r="D119" s="8">
        <v>15000</v>
      </c>
      <c r="E119" s="8"/>
      <c r="F119" s="8">
        <v>10000</v>
      </c>
      <c r="G119" s="8">
        <v>0</v>
      </c>
      <c r="H119" s="12"/>
      <c r="I119" s="12"/>
      <c r="J119" s="9"/>
      <c r="K119" s="7">
        <f>SUM(F119:J119)</f>
        <v>10000</v>
      </c>
      <c r="L119" s="73"/>
    </row>
    <row r="120" spans="1:12" ht="15.75">
      <c r="A120" s="3"/>
      <c r="B120" s="11">
        <v>4237</v>
      </c>
      <c r="C120" s="11" t="s">
        <v>45</v>
      </c>
      <c r="D120" s="9">
        <f>+D121</f>
        <v>100000</v>
      </c>
      <c r="E120" s="70"/>
      <c r="F120" s="9">
        <f>+F121+F122</f>
        <v>100000</v>
      </c>
      <c r="G120" s="9">
        <f>+G121+G122</f>
        <v>151000</v>
      </c>
      <c r="H120" s="9"/>
      <c r="I120" s="9">
        <f>+I121</f>
        <v>25000</v>
      </c>
      <c r="J120" s="9">
        <f>+J121</f>
        <v>2000</v>
      </c>
      <c r="K120" s="9">
        <f>+F120+G120+H120+I120+J120</f>
        <v>278000</v>
      </c>
      <c r="L120" s="21"/>
    </row>
    <row r="121" spans="1:12" ht="15.75" customHeight="1">
      <c r="A121" s="3" t="s">
        <v>189</v>
      </c>
      <c r="B121" s="1">
        <v>423711</v>
      </c>
      <c r="C121" s="1" t="s">
        <v>45</v>
      </c>
      <c r="D121" s="8">
        <v>100000</v>
      </c>
      <c r="E121" s="8"/>
      <c r="F121" s="8">
        <v>100000</v>
      </c>
      <c r="G121" s="8">
        <v>151000</v>
      </c>
      <c r="H121" s="12"/>
      <c r="I121" s="12">
        <v>25000</v>
      </c>
      <c r="J121" s="52">
        <v>2000</v>
      </c>
      <c r="K121" s="7">
        <f>SUM(F121:J121)</f>
        <v>278000</v>
      </c>
      <c r="L121" s="21"/>
    </row>
    <row r="122" spans="1:12" ht="15.75" hidden="1">
      <c r="A122" s="3">
        <v>43</v>
      </c>
      <c r="B122" s="1">
        <v>423711</v>
      </c>
      <c r="C122" s="1" t="s">
        <v>108</v>
      </c>
      <c r="D122" s="8"/>
      <c r="E122" s="8"/>
      <c r="F122" s="8"/>
      <c r="G122" s="8"/>
      <c r="H122" s="9"/>
      <c r="I122" s="9"/>
      <c r="J122" s="12"/>
      <c r="K122" s="7">
        <f>SUM(F122:J122)</f>
        <v>0</v>
      </c>
      <c r="L122" s="21"/>
    </row>
    <row r="123" spans="1:12" ht="15" customHeight="1">
      <c r="A123" s="3"/>
      <c r="B123" s="11">
        <v>4239</v>
      </c>
      <c r="C123" s="11" t="s">
        <v>46</v>
      </c>
      <c r="D123" s="9">
        <f>+D124</f>
        <v>0</v>
      </c>
      <c r="E123" s="9">
        <f>+E124+E125</f>
        <v>0</v>
      </c>
      <c r="F123" s="9">
        <f>+F124+F125</f>
        <v>0</v>
      </c>
      <c r="G123" s="9">
        <f>+G124+G125</f>
        <v>250000</v>
      </c>
      <c r="H123" s="9"/>
      <c r="I123" s="9">
        <f>+I124+I125</f>
        <v>882000</v>
      </c>
      <c r="J123" s="9">
        <f>+J124+J125</f>
        <v>469000</v>
      </c>
      <c r="K123" s="9">
        <f>+F123+G123+H123+I123+J123</f>
        <v>1601000</v>
      </c>
      <c r="L123" s="21"/>
    </row>
    <row r="124" spans="1:12" ht="16.5" customHeight="1">
      <c r="A124" s="3" t="s">
        <v>189</v>
      </c>
      <c r="B124" s="1">
        <v>423911</v>
      </c>
      <c r="C124" s="1" t="s">
        <v>46</v>
      </c>
      <c r="D124" s="12">
        <v>0</v>
      </c>
      <c r="E124" s="8"/>
      <c r="F124" s="12">
        <v>0</v>
      </c>
      <c r="G124" s="12">
        <v>250000</v>
      </c>
      <c r="H124" s="12"/>
      <c r="I124" s="12">
        <v>882000</v>
      </c>
      <c r="J124" s="7">
        <v>469000</v>
      </c>
      <c r="K124" s="7">
        <f>SUM(F124:J124)</f>
        <v>1601000</v>
      </c>
      <c r="L124" s="21"/>
    </row>
    <row r="125" spans="1:12" ht="15.75" hidden="1">
      <c r="A125" s="3">
        <v>44</v>
      </c>
      <c r="B125" s="1">
        <v>423911</v>
      </c>
      <c r="C125" s="16" t="s">
        <v>105</v>
      </c>
      <c r="D125" s="12"/>
      <c r="E125" s="10"/>
      <c r="F125" s="12"/>
      <c r="G125" s="12"/>
      <c r="H125" s="12"/>
      <c r="I125" s="12"/>
      <c r="J125" s="51">
        <v>0</v>
      </c>
      <c r="K125" s="7">
        <f>SUM(F125:J125)</f>
        <v>0</v>
      </c>
      <c r="L125" s="21"/>
    </row>
    <row r="126" spans="1:12" ht="15.75" hidden="1">
      <c r="A126" s="11"/>
      <c r="B126" s="17">
        <v>423911</v>
      </c>
      <c r="C126" s="4" t="s">
        <v>47</v>
      </c>
      <c r="D126" s="8">
        <v>350000</v>
      </c>
      <c r="E126" s="8"/>
      <c r="F126" s="8">
        <v>350000</v>
      </c>
      <c r="G126" s="41">
        <v>180000</v>
      </c>
      <c r="H126" s="9"/>
      <c r="I126" s="9"/>
      <c r="J126" s="51"/>
      <c r="K126" s="9">
        <f>SUM(F126:J126)</f>
        <v>530000</v>
      </c>
      <c r="L126" s="21"/>
    </row>
    <row r="127" spans="1:12" ht="15" customHeight="1">
      <c r="A127" s="3" t="s">
        <v>190</v>
      </c>
      <c r="B127" s="11">
        <v>424</v>
      </c>
      <c r="C127" s="4" t="s">
        <v>47</v>
      </c>
      <c r="D127" s="15">
        <f>+D128+D130</f>
        <v>460000</v>
      </c>
      <c r="E127" s="15">
        <f>+E130+E132</f>
        <v>0</v>
      </c>
      <c r="F127" s="15">
        <f>+F128+F130</f>
        <v>432000</v>
      </c>
      <c r="G127" s="15">
        <f>+G128+G130</f>
        <v>76000</v>
      </c>
      <c r="H127" s="15"/>
      <c r="I127" s="15"/>
      <c r="J127" s="15">
        <f>+J128+J130</f>
        <v>177000</v>
      </c>
      <c r="K127" s="15">
        <f>+K128+K130</f>
        <v>685000</v>
      </c>
      <c r="L127" s="21"/>
    </row>
    <row r="128" spans="1:12" s="72" customFormat="1" ht="15.75">
      <c r="A128" s="3"/>
      <c r="B128" s="11">
        <v>4243</v>
      </c>
      <c r="C128" s="4" t="s">
        <v>144</v>
      </c>
      <c r="D128" s="10">
        <f>+D129</f>
        <v>260000</v>
      </c>
      <c r="E128" s="10">
        <f>+E131+E133</f>
        <v>0</v>
      </c>
      <c r="F128" s="10">
        <f>+F129</f>
        <v>237000</v>
      </c>
      <c r="G128" s="10">
        <f>+G129</f>
        <v>26000</v>
      </c>
      <c r="H128" s="10"/>
      <c r="I128" s="10"/>
      <c r="J128" s="10">
        <f>+J129</f>
        <v>0</v>
      </c>
      <c r="K128" s="10">
        <f>+K129</f>
        <v>263000</v>
      </c>
      <c r="L128" s="73"/>
    </row>
    <row r="129" spans="1:12" s="72" customFormat="1" ht="15" customHeight="1">
      <c r="A129" s="3" t="s">
        <v>190</v>
      </c>
      <c r="B129" s="17">
        <v>424331</v>
      </c>
      <c r="C129" s="1" t="s">
        <v>48</v>
      </c>
      <c r="D129" s="8">
        <v>260000</v>
      </c>
      <c r="E129" s="8"/>
      <c r="F129" s="8">
        <v>237000</v>
      </c>
      <c r="G129" s="8">
        <v>26000</v>
      </c>
      <c r="H129" s="12"/>
      <c r="I129" s="12"/>
      <c r="J129" s="12"/>
      <c r="K129" s="7">
        <f>SUM(F129:J129)</f>
        <v>263000</v>
      </c>
      <c r="L129" s="73"/>
    </row>
    <row r="130" spans="1:12" ht="16.5" customHeight="1">
      <c r="A130" s="3"/>
      <c r="B130" s="11">
        <v>4249</v>
      </c>
      <c r="C130" s="4" t="s">
        <v>49</v>
      </c>
      <c r="D130" s="10">
        <f>+D132</f>
        <v>200000</v>
      </c>
      <c r="E130" s="10"/>
      <c r="F130" s="10">
        <f>+F132</f>
        <v>195000</v>
      </c>
      <c r="G130" s="10">
        <f>+G132</f>
        <v>50000</v>
      </c>
      <c r="H130" s="9"/>
      <c r="I130" s="9"/>
      <c r="J130" s="10">
        <f>+J132</f>
        <v>177000</v>
      </c>
      <c r="K130" s="9">
        <f>SUM(F130:J130)</f>
        <v>422000</v>
      </c>
      <c r="L130" s="21"/>
    </row>
    <row r="131" spans="1:12" ht="0.75" customHeight="1" hidden="1">
      <c r="A131" s="11"/>
      <c r="B131" s="11">
        <v>4243</v>
      </c>
      <c r="C131" s="4" t="s">
        <v>144</v>
      </c>
      <c r="D131" s="10">
        <f>+D132</f>
        <v>200000</v>
      </c>
      <c r="E131" s="10">
        <f>+E132</f>
        <v>0</v>
      </c>
      <c r="F131" s="10">
        <f>+F132</f>
        <v>195000</v>
      </c>
      <c r="G131" s="10">
        <f>+G132</f>
        <v>50000</v>
      </c>
      <c r="H131" s="9"/>
      <c r="I131" s="9"/>
      <c r="J131" s="9"/>
      <c r="K131" s="9">
        <f>+F131+G131+H131+I131+J131</f>
        <v>245000</v>
      </c>
      <c r="L131" s="21"/>
    </row>
    <row r="132" spans="1:12" ht="15" customHeight="1">
      <c r="A132" s="3" t="s">
        <v>190</v>
      </c>
      <c r="B132" s="17">
        <v>424911</v>
      </c>
      <c r="C132" s="1" t="s">
        <v>49</v>
      </c>
      <c r="D132" s="8">
        <v>200000</v>
      </c>
      <c r="E132" s="8"/>
      <c r="F132" s="8">
        <v>195000</v>
      </c>
      <c r="G132" s="8">
        <v>50000</v>
      </c>
      <c r="H132" s="12"/>
      <c r="I132" s="12"/>
      <c r="J132" s="12">
        <v>177000</v>
      </c>
      <c r="K132" s="7">
        <f>SUM(F132:J132)</f>
        <v>422000</v>
      </c>
      <c r="L132" s="21"/>
    </row>
    <row r="133" spans="1:12" ht="15.75" hidden="1">
      <c r="A133" s="11"/>
      <c r="B133" s="11">
        <v>4249</v>
      </c>
      <c r="C133" s="11" t="s">
        <v>49</v>
      </c>
      <c r="D133" s="9">
        <f>+D134</f>
        <v>200000</v>
      </c>
      <c r="E133" s="9">
        <f>+E134</f>
        <v>0</v>
      </c>
      <c r="F133" s="9">
        <f>+F134</f>
        <v>200000</v>
      </c>
      <c r="G133" s="9">
        <f>+G134</f>
        <v>50000</v>
      </c>
      <c r="H133" s="9"/>
      <c r="I133" s="9"/>
      <c r="J133" s="9">
        <f>+J134</f>
        <v>200000</v>
      </c>
      <c r="K133" s="9">
        <f>+F133+G133+H133+I133+J133</f>
        <v>450000</v>
      </c>
      <c r="L133" s="21"/>
    </row>
    <row r="134" spans="1:12" s="72" customFormat="1" ht="15" customHeight="1" hidden="1">
      <c r="A134" s="3" t="s">
        <v>190</v>
      </c>
      <c r="B134" s="17">
        <v>424911</v>
      </c>
      <c r="C134" s="1" t="s">
        <v>49</v>
      </c>
      <c r="D134" s="8">
        <v>200000</v>
      </c>
      <c r="E134" s="8"/>
      <c r="F134" s="8">
        <v>200000</v>
      </c>
      <c r="G134" s="8">
        <v>50000</v>
      </c>
      <c r="H134" s="12"/>
      <c r="I134" s="12"/>
      <c r="J134" s="12">
        <v>200000</v>
      </c>
      <c r="K134" s="7">
        <f>SUM(F134:J134)</f>
        <v>450000</v>
      </c>
      <c r="L134" s="73"/>
    </row>
    <row r="135" spans="1:12" ht="17.25" customHeight="1">
      <c r="A135" s="3" t="s">
        <v>191</v>
      </c>
      <c r="B135" s="14">
        <v>425</v>
      </c>
      <c r="C135" s="4" t="s">
        <v>50</v>
      </c>
      <c r="D135" s="15">
        <f>+D136+D150</f>
        <v>355000</v>
      </c>
      <c r="E135" s="15">
        <f>+E137+E152</f>
        <v>0</v>
      </c>
      <c r="F135" s="15">
        <f>+F136+F150</f>
        <v>316000</v>
      </c>
      <c r="G135" s="15">
        <f>+G136+G150</f>
        <v>1753000</v>
      </c>
      <c r="H135" s="15"/>
      <c r="I135" s="15"/>
      <c r="J135" s="15"/>
      <c r="K135" s="9">
        <f>+F135+G135+H135+I135+J135</f>
        <v>2069000</v>
      </c>
      <c r="L135" s="21"/>
    </row>
    <row r="136" spans="1:12" ht="18" customHeight="1">
      <c r="A136" s="3"/>
      <c r="B136" s="11">
        <v>4251</v>
      </c>
      <c r="C136" s="104" t="s">
        <v>145</v>
      </c>
      <c r="D136" s="10">
        <f>+D138+D140+D141+D143+D144+D146+D147+D148</f>
        <v>115000</v>
      </c>
      <c r="E136" s="10"/>
      <c r="F136" s="10">
        <f>+F138+F140+F141+F143+F144+F146+F147+F148</f>
        <v>108000</v>
      </c>
      <c r="G136" s="10">
        <f>+G138+G140+G141+G143+G144+G146+G147+G148</f>
        <v>1560000</v>
      </c>
      <c r="H136" s="9"/>
      <c r="I136" s="9"/>
      <c r="J136" s="9"/>
      <c r="K136" s="9">
        <f>SUM(F136:J136)</f>
        <v>1668000</v>
      </c>
      <c r="L136" s="21"/>
    </row>
    <row r="137" spans="1:12" ht="15.75" hidden="1">
      <c r="A137" s="3">
        <v>328</v>
      </c>
      <c r="B137" s="11">
        <v>4251</v>
      </c>
      <c r="C137" s="74" t="s">
        <v>145</v>
      </c>
      <c r="D137" s="9">
        <f>+D138+D140+D142+D144+D146+D148+D149+D151</f>
        <v>150000</v>
      </c>
      <c r="E137" s="9">
        <f>+E138+E140+E142+E144+E146+E148+E149+E151</f>
        <v>0</v>
      </c>
      <c r="F137" s="9">
        <f>+F138+F140+F142+F144+F146+F148+F149+F151</f>
        <v>112000</v>
      </c>
      <c r="G137" s="9">
        <f>+G138+G140+G142+G144+G146+G148+G149+G151</f>
        <v>1579000</v>
      </c>
      <c r="H137" s="9"/>
      <c r="I137" s="9"/>
      <c r="J137" s="9"/>
      <c r="K137" s="9">
        <f>+F137+G137+H137+I137+J137</f>
        <v>1691000</v>
      </c>
      <c r="L137" s="21"/>
    </row>
    <row r="138" spans="1:12" ht="16.5" customHeight="1">
      <c r="A138" s="3" t="s">
        <v>191</v>
      </c>
      <c r="B138" s="1">
        <v>425111</v>
      </c>
      <c r="C138" s="48" t="s">
        <v>51</v>
      </c>
      <c r="D138" s="8">
        <v>5000</v>
      </c>
      <c r="E138" s="8"/>
      <c r="F138" s="8">
        <v>5000</v>
      </c>
      <c r="G138" s="8">
        <v>2000</v>
      </c>
      <c r="H138" s="12"/>
      <c r="I138" s="12"/>
      <c r="J138" s="52"/>
      <c r="K138" s="7">
        <f>SUM(F138:J138)</f>
        <v>7000</v>
      </c>
      <c r="L138" s="21"/>
    </row>
    <row r="139" spans="1:12" ht="15.75" hidden="1">
      <c r="A139" s="3"/>
      <c r="B139" s="39"/>
      <c r="C139" s="48"/>
      <c r="D139" s="41"/>
      <c r="E139" s="41"/>
      <c r="F139" s="41"/>
      <c r="G139" s="41"/>
      <c r="H139" s="12"/>
      <c r="I139" s="12"/>
      <c r="J139" s="52"/>
      <c r="K139" s="7"/>
      <c r="L139" s="21"/>
    </row>
    <row r="140" spans="1:12" ht="15.75" customHeight="1">
      <c r="A140" s="3" t="s">
        <v>191</v>
      </c>
      <c r="B140" s="39">
        <v>425112</v>
      </c>
      <c r="C140" s="39" t="s">
        <v>52</v>
      </c>
      <c r="D140" s="41">
        <v>35000</v>
      </c>
      <c r="E140" s="41"/>
      <c r="F140" s="41">
        <v>34000</v>
      </c>
      <c r="G140" s="41">
        <v>67000</v>
      </c>
      <c r="H140" s="12"/>
      <c r="I140" s="12"/>
      <c r="J140" s="12"/>
      <c r="K140" s="7">
        <f aca="true" t="shared" si="4" ref="K140:K151">SUM(F140:J140)</f>
        <v>101000</v>
      </c>
      <c r="L140" s="21"/>
    </row>
    <row r="141" spans="1:12" ht="15" customHeight="1">
      <c r="A141" s="3" t="s">
        <v>191</v>
      </c>
      <c r="B141" s="1">
        <v>425113</v>
      </c>
      <c r="C141" s="1" t="s">
        <v>53</v>
      </c>
      <c r="D141" s="8">
        <v>25000</v>
      </c>
      <c r="E141" s="8"/>
      <c r="F141" s="8">
        <v>25000</v>
      </c>
      <c r="G141" s="8">
        <v>13000</v>
      </c>
      <c r="H141" s="12"/>
      <c r="I141" s="12"/>
      <c r="J141" s="12"/>
      <c r="K141" s="7">
        <f t="shared" si="4"/>
        <v>38000</v>
      </c>
      <c r="L141" s="21"/>
    </row>
    <row r="142" spans="1:12" ht="15.75" hidden="1">
      <c r="A142" s="3"/>
      <c r="B142" s="1">
        <v>425113</v>
      </c>
      <c r="C142" s="1" t="s">
        <v>53</v>
      </c>
      <c r="D142" s="8">
        <v>25000</v>
      </c>
      <c r="E142" s="8"/>
      <c r="F142" s="8">
        <v>25000</v>
      </c>
      <c r="G142" s="8">
        <v>13000</v>
      </c>
      <c r="H142" s="12"/>
      <c r="I142" s="52"/>
      <c r="J142" s="51"/>
      <c r="K142" s="7">
        <f t="shared" si="4"/>
        <v>38000</v>
      </c>
      <c r="L142" s="21"/>
    </row>
    <row r="143" spans="1:12" ht="15.75" customHeight="1">
      <c r="A143" s="3" t="s">
        <v>191</v>
      </c>
      <c r="B143" s="1">
        <v>425114</v>
      </c>
      <c r="C143" s="1" t="s">
        <v>54</v>
      </c>
      <c r="D143" s="8">
        <v>5000</v>
      </c>
      <c r="E143" s="8"/>
      <c r="F143" s="8">
        <v>4000</v>
      </c>
      <c r="G143" s="8">
        <v>0</v>
      </c>
      <c r="H143" s="12"/>
      <c r="I143" s="12"/>
      <c r="J143" s="12"/>
      <c r="K143" s="7">
        <f>SUM(F143:J143)</f>
        <v>4000</v>
      </c>
      <c r="L143" s="21"/>
    </row>
    <row r="144" spans="1:12" ht="15" customHeight="1">
      <c r="A144" s="3" t="s">
        <v>191</v>
      </c>
      <c r="B144" s="1">
        <v>425115</v>
      </c>
      <c r="C144" s="1" t="s">
        <v>55</v>
      </c>
      <c r="D144" s="8">
        <v>20000</v>
      </c>
      <c r="E144" s="8"/>
      <c r="F144" s="8">
        <v>20000</v>
      </c>
      <c r="G144" s="8">
        <v>124000</v>
      </c>
      <c r="H144" s="12"/>
      <c r="I144" s="12"/>
      <c r="J144" s="12"/>
      <c r="K144" s="7">
        <f>SUM(F144:J144)</f>
        <v>144000</v>
      </c>
      <c r="L144" s="21"/>
    </row>
    <row r="145" spans="1:12" ht="15.75" hidden="1">
      <c r="A145" s="3"/>
      <c r="B145" s="1"/>
      <c r="C145" s="1"/>
      <c r="D145" s="8"/>
      <c r="E145" s="8"/>
      <c r="F145" s="8"/>
      <c r="G145" s="8"/>
      <c r="H145" s="12"/>
      <c r="I145" s="12"/>
      <c r="J145" s="51"/>
      <c r="K145" s="9">
        <f t="shared" si="4"/>
        <v>0</v>
      </c>
      <c r="L145" s="21"/>
    </row>
    <row r="146" spans="1:12" ht="17.25" customHeight="1">
      <c r="A146" s="3" t="s">
        <v>191</v>
      </c>
      <c r="B146" s="1">
        <v>425116</v>
      </c>
      <c r="C146" s="1" t="s">
        <v>56</v>
      </c>
      <c r="D146" s="8">
        <v>5000</v>
      </c>
      <c r="E146" s="8"/>
      <c r="F146" s="8">
        <v>0</v>
      </c>
      <c r="G146" s="8">
        <v>35000</v>
      </c>
      <c r="H146" s="12"/>
      <c r="I146" s="12"/>
      <c r="J146" s="12"/>
      <c r="K146" s="7">
        <f>SUM(F146:J146)</f>
        <v>35000</v>
      </c>
      <c r="L146" s="21"/>
    </row>
    <row r="147" spans="1:12" ht="15.75" customHeight="1">
      <c r="A147" s="3" t="s">
        <v>191</v>
      </c>
      <c r="B147" s="1">
        <v>425117</v>
      </c>
      <c r="C147" s="1" t="s">
        <v>57</v>
      </c>
      <c r="D147" s="8">
        <v>20000</v>
      </c>
      <c r="E147" s="8"/>
      <c r="F147" s="8">
        <v>20000</v>
      </c>
      <c r="G147" s="8">
        <v>20000</v>
      </c>
      <c r="H147" s="12"/>
      <c r="I147" s="12"/>
      <c r="J147" s="51"/>
      <c r="K147" s="7">
        <f t="shared" si="4"/>
        <v>40000</v>
      </c>
      <c r="L147" s="21"/>
    </row>
    <row r="148" spans="1:12" ht="16.5" customHeight="1">
      <c r="A148" s="3" t="s">
        <v>191</v>
      </c>
      <c r="B148" s="1">
        <v>425119</v>
      </c>
      <c r="C148" s="1" t="s">
        <v>147</v>
      </c>
      <c r="D148" s="8">
        <v>0</v>
      </c>
      <c r="E148" s="8"/>
      <c r="F148" s="8">
        <v>0</v>
      </c>
      <c r="G148" s="8">
        <v>1299000</v>
      </c>
      <c r="H148" s="12"/>
      <c r="I148" s="12"/>
      <c r="J148" s="12"/>
      <c r="K148" s="7">
        <f>SUM(F148:J148)</f>
        <v>1299000</v>
      </c>
      <c r="L148" s="21"/>
    </row>
    <row r="149" spans="1:12" ht="31.5" hidden="1">
      <c r="A149" s="3" t="s">
        <v>165</v>
      </c>
      <c r="B149" s="1">
        <v>425117</v>
      </c>
      <c r="C149" s="1" t="s">
        <v>57</v>
      </c>
      <c r="D149" s="8">
        <v>50000</v>
      </c>
      <c r="E149" s="8"/>
      <c r="F149" s="8">
        <v>20000</v>
      </c>
      <c r="G149" s="8">
        <v>20000</v>
      </c>
      <c r="H149" s="12"/>
      <c r="I149" s="12"/>
      <c r="J149" s="12"/>
      <c r="K149" s="7">
        <f t="shared" si="4"/>
        <v>40000</v>
      </c>
      <c r="L149" s="21"/>
    </row>
    <row r="150" spans="1:12" ht="15.75">
      <c r="A150" s="3"/>
      <c r="B150" s="11">
        <v>4252</v>
      </c>
      <c r="C150" s="11" t="s">
        <v>146</v>
      </c>
      <c r="D150" s="9">
        <f>+D151+D152+D153+D154+D155+D156+D157</f>
        <v>240000</v>
      </c>
      <c r="E150" s="9">
        <f>+E151+E152+E153+E154+E155+E156+E157</f>
        <v>0</v>
      </c>
      <c r="F150" s="9">
        <f>+F151+F152+F153+F154+F155+F156+F157</f>
        <v>208000</v>
      </c>
      <c r="G150" s="9">
        <f>+G151+G152+G153+G154+G155+G156+G157</f>
        <v>193000</v>
      </c>
      <c r="H150" s="9"/>
      <c r="I150" s="9"/>
      <c r="J150" s="9"/>
      <c r="K150" s="9">
        <f t="shared" si="4"/>
        <v>401000</v>
      </c>
      <c r="L150" s="21"/>
    </row>
    <row r="151" spans="1:12" s="72" customFormat="1" ht="17.25" customHeight="1">
      <c r="A151" s="3" t="s">
        <v>191</v>
      </c>
      <c r="B151" s="1">
        <v>425211</v>
      </c>
      <c r="C151" s="1" t="s">
        <v>58</v>
      </c>
      <c r="D151" s="8">
        <v>10000</v>
      </c>
      <c r="E151" s="8"/>
      <c r="F151" s="8">
        <v>8000</v>
      </c>
      <c r="G151" s="8">
        <v>19000</v>
      </c>
      <c r="H151" s="12"/>
      <c r="I151" s="12"/>
      <c r="J151" s="12"/>
      <c r="K151" s="7">
        <f t="shared" si="4"/>
        <v>27000</v>
      </c>
      <c r="L151" s="21"/>
    </row>
    <row r="152" spans="1:12" ht="15.75" customHeight="1">
      <c r="A152" s="3" t="s">
        <v>191</v>
      </c>
      <c r="B152" s="1">
        <v>425212</v>
      </c>
      <c r="C152" s="1" t="s">
        <v>59</v>
      </c>
      <c r="D152" s="8">
        <v>0</v>
      </c>
      <c r="E152" s="8"/>
      <c r="F152" s="8">
        <v>0</v>
      </c>
      <c r="G152" s="8">
        <v>6000</v>
      </c>
      <c r="H152" s="12"/>
      <c r="I152" s="12"/>
      <c r="J152" s="12"/>
      <c r="K152" s="7">
        <f>+F152+G152+H152+I152+J152</f>
        <v>6000</v>
      </c>
      <c r="L152" s="21"/>
    </row>
    <row r="153" spans="1:12" ht="18.75" customHeight="1">
      <c r="A153" s="3" t="s">
        <v>191</v>
      </c>
      <c r="B153" s="1">
        <v>425213</v>
      </c>
      <c r="C153" s="1" t="s">
        <v>60</v>
      </c>
      <c r="D153" s="12">
        <v>10000</v>
      </c>
      <c r="E153" s="7"/>
      <c r="F153" s="12">
        <v>3000</v>
      </c>
      <c r="G153" s="12">
        <v>0</v>
      </c>
      <c r="H153" s="12"/>
      <c r="I153" s="12"/>
      <c r="J153" s="12"/>
      <c r="K153" s="7">
        <f>SUM(F153:J153)</f>
        <v>3000</v>
      </c>
      <c r="L153" s="73"/>
    </row>
    <row r="154" spans="1:12" ht="16.5" customHeight="1">
      <c r="A154" s="3" t="s">
        <v>191</v>
      </c>
      <c r="B154" s="1">
        <v>425219</v>
      </c>
      <c r="C154" s="1" t="s">
        <v>61</v>
      </c>
      <c r="D154" s="8">
        <v>20000</v>
      </c>
      <c r="E154" s="8"/>
      <c r="F154" s="8">
        <v>7000</v>
      </c>
      <c r="G154" s="8">
        <v>41000</v>
      </c>
      <c r="H154" s="12"/>
      <c r="I154" s="12"/>
      <c r="J154" s="12"/>
      <c r="K154" s="7">
        <f>SUM(F154:J154)</f>
        <v>48000</v>
      </c>
      <c r="L154" s="66"/>
    </row>
    <row r="155" spans="1:11" ht="15.75" customHeight="1">
      <c r="A155" s="38" t="s">
        <v>191</v>
      </c>
      <c r="B155" s="1">
        <v>425222</v>
      </c>
      <c r="C155" s="1" t="s">
        <v>62</v>
      </c>
      <c r="D155" s="8">
        <v>36000</v>
      </c>
      <c r="E155" s="8"/>
      <c r="F155" s="8">
        <v>34000</v>
      </c>
      <c r="G155" s="8">
        <v>92000</v>
      </c>
      <c r="H155" s="12"/>
      <c r="I155" s="12"/>
      <c r="J155" s="12"/>
      <c r="K155" s="7">
        <f>SUM(F155:J155)</f>
        <v>126000</v>
      </c>
    </row>
    <row r="156" spans="1:11" ht="16.5" customHeight="1">
      <c r="A156" s="3" t="s">
        <v>191</v>
      </c>
      <c r="B156" s="1">
        <v>425225</v>
      </c>
      <c r="C156" s="1" t="s">
        <v>63</v>
      </c>
      <c r="D156" s="8">
        <v>150000</v>
      </c>
      <c r="E156" s="8"/>
      <c r="F156" s="8">
        <v>150000</v>
      </c>
      <c r="G156" s="8">
        <v>35000</v>
      </c>
      <c r="H156" s="12"/>
      <c r="I156" s="12"/>
      <c r="J156" s="12"/>
      <c r="K156" s="7">
        <f>SUM(F156:J156)</f>
        <v>185000</v>
      </c>
    </row>
    <row r="157" spans="1:11" ht="16.5" customHeight="1">
      <c r="A157" s="3" t="s">
        <v>191</v>
      </c>
      <c r="B157" s="1">
        <v>425281</v>
      </c>
      <c r="C157" s="1" t="s">
        <v>64</v>
      </c>
      <c r="D157" s="8">
        <v>14000</v>
      </c>
      <c r="E157" s="8"/>
      <c r="F157" s="8">
        <v>6000</v>
      </c>
      <c r="G157" s="8"/>
      <c r="H157" s="12"/>
      <c r="I157" s="12"/>
      <c r="J157" s="51"/>
      <c r="K157" s="7">
        <f>SUM(F157:J157)</f>
        <v>6000</v>
      </c>
    </row>
    <row r="158" spans="1:11" ht="16.5" customHeight="1">
      <c r="A158" s="3" t="s">
        <v>192</v>
      </c>
      <c r="B158" s="14">
        <v>426</v>
      </c>
      <c r="C158" s="4" t="s">
        <v>167</v>
      </c>
      <c r="D158" s="15">
        <f>+D159+D163+D165+D167+D169+D171+D175</f>
        <v>5422316</v>
      </c>
      <c r="E158" s="15">
        <f>+E159+E163+E165+E167+E169+E171+E175</f>
        <v>-326714</v>
      </c>
      <c r="F158" s="15">
        <f>+F159+F163+F165+F167+F169+F171+F175</f>
        <v>3803000</v>
      </c>
      <c r="G158" s="15">
        <f>+G159+G163+G165+G167+G169+G171+G175</f>
        <v>3267000</v>
      </c>
      <c r="H158" s="15"/>
      <c r="I158" s="15">
        <f>+I159+I163+I165+I167+I169+I171+I175</f>
        <v>12000</v>
      </c>
      <c r="J158" s="15"/>
      <c r="K158" s="9">
        <f>+F158+G158+H158+I158+J158</f>
        <v>7082000</v>
      </c>
    </row>
    <row r="159" spans="1:12" ht="15.75">
      <c r="A159" s="3"/>
      <c r="B159" s="14">
        <v>4261</v>
      </c>
      <c r="C159" s="11" t="s">
        <v>148</v>
      </c>
      <c r="D159" s="45">
        <f>+D160+D161+D162</f>
        <v>340000</v>
      </c>
      <c r="E159" s="71"/>
      <c r="F159" s="45">
        <f>+F160+F161+F162</f>
        <v>294000</v>
      </c>
      <c r="G159" s="45">
        <f>+G160+G161+G162</f>
        <v>102000</v>
      </c>
      <c r="H159" s="45"/>
      <c r="I159" s="45"/>
      <c r="J159" s="45"/>
      <c r="K159" s="9">
        <f>+F159+G159+H159+I159+J159</f>
        <v>396000</v>
      </c>
      <c r="L159" s="21"/>
    </row>
    <row r="160" spans="1:12" s="72" customFormat="1" ht="15.75" customHeight="1">
      <c r="A160" s="3" t="s">
        <v>192</v>
      </c>
      <c r="B160" s="1">
        <v>426111</v>
      </c>
      <c r="C160" s="1" t="s">
        <v>65</v>
      </c>
      <c r="D160" s="8">
        <v>50000</v>
      </c>
      <c r="E160" s="8"/>
      <c r="F160" s="8">
        <v>43000</v>
      </c>
      <c r="G160" s="8">
        <v>93000</v>
      </c>
      <c r="H160" s="12"/>
      <c r="I160" s="12"/>
      <c r="J160" s="51"/>
      <c r="K160" s="7">
        <f>SUM(F160:J160)</f>
        <v>136000</v>
      </c>
      <c r="L160" s="21"/>
    </row>
    <row r="161" spans="1:12" ht="15.75" customHeight="1">
      <c r="A161" s="3" t="s">
        <v>192</v>
      </c>
      <c r="B161" s="1">
        <v>426121</v>
      </c>
      <c r="C161" s="1" t="s">
        <v>66</v>
      </c>
      <c r="D161" s="8">
        <v>40000</v>
      </c>
      <c r="E161" s="8"/>
      <c r="F161" s="8">
        <v>31000</v>
      </c>
      <c r="G161" s="8">
        <v>9000</v>
      </c>
      <c r="H161" s="12"/>
      <c r="I161" s="12"/>
      <c r="J161" s="12"/>
      <c r="K161" s="7">
        <f>SUM(F161:J161)</f>
        <v>40000</v>
      </c>
      <c r="L161" s="21"/>
    </row>
    <row r="162" spans="1:12" ht="17.25" customHeight="1">
      <c r="A162" s="3" t="s">
        <v>192</v>
      </c>
      <c r="B162" s="1">
        <v>426129</v>
      </c>
      <c r="C162" s="1" t="s">
        <v>67</v>
      </c>
      <c r="D162" s="8">
        <v>250000</v>
      </c>
      <c r="E162" s="8"/>
      <c r="F162" s="8">
        <v>220000</v>
      </c>
      <c r="G162" s="8">
        <v>0</v>
      </c>
      <c r="H162" s="12"/>
      <c r="I162" s="12"/>
      <c r="J162" s="9"/>
      <c r="K162" s="7">
        <f>SUM(F162:J162)</f>
        <v>220000</v>
      </c>
      <c r="L162" s="73"/>
    </row>
    <row r="163" spans="1:12" ht="15.75">
      <c r="A163" s="3"/>
      <c r="B163" s="11">
        <v>4263</v>
      </c>
      <c r="C163" s="11" t="s">
        <v>149</v>
      </c>
      <c r="D163" s="9">
        <f>+D164</f>
        <v>140000</v>
      </c>
      <c r="E163" s="70"/>
      <c r="F163" s="9">
        <f>+F164</f>
        <v>128000</v>
      </c>
      <c r="G163" s="9">
        <f>+G164</f>
        <v>145000</v>
      </c>
      <c r="H163" s="9"/>
      <c r="I163" s="9"/>
      <c r="J163" s="9"/>
      <c r="K163" s="9">
        <f>+F163+G163+H163+I163+J163</f>
        <v>273000</v>
      </c>
      <c r="L163" s="66"/>
    </row>
    <row r="164" spans="1:12" ht="17.25" customHeight="1">
      <c r="A164" s="3" t="s">
        <v>192</v>
      </c>
      <c r="B164" s="1">
        <v>426311</v>
      </c>
      <c r="C164" s="1" t="s">
        <v>68</v>
      </c>
      <c r="D164" s="8">
        <v>140000</v>
      </c>
      <c r="E164" s="8"/>
      <c r="F164" s="8">
        <v>128000</v>
      </c>
      <c r="G164" s="8">
        <v>145000</v>
      </c>
      <c r="H164" s="12"/>
      <c r="I164" s="12"/>
      <c r="J164" s="12"/>
      <c r="K164" s="7">
        <f>SUM(F164:J164)</f>
        <v>273000</v>
      </c>
      <c r="L164" s="21"/>
    </row>
    <row r="165" spans="1:12" ht="15.75">
      <c r="A165" s="3"/>
      <c r="B165" s="11">
        <v>4264</v>
      </c>
      <c r="C165" s="11" t="s">
        <v>150</v>
      </c>
      <c r="D165" s="10">
        <f>+D166</f>
        <v>50000</v>
      </c>
      <c r="E165" s="8"/>
      <c r="F165" s="10">
        <f>+F166</f>
        <v>50000</v>
      </c>
      <c r="G165" s="10">
        <f>+G166</f>
        <v>120000</v>
      </c>
      <c r="H165" s="10"/>
      <c r="I165" s="10"/>
      <c r="J165" s="10"/>
      <c r="K165" s="9">
        <f>+F165+G165+H165+I165+J165</f>
        <v>170000</v>
      </c>
      <c r="L165" s="73"/>
    </row>
    <row r="166" spans="1:12" ht="15" customHeight="1">
      <c r="A166" s="3" t="s">
        <v>192</v>
      </c>
      <c r="B166" s="1">
        <v>426411</v>
      </c>
      <c r="C166" s="1" t="s">
        <v>69</v>
      </c>
      <c r="D166" s="8">
        <v>50000</v>
      </c>
      <c r="E166" s="8"/>
      <c r="F166" s="8">
        <v>50000</v>
      </c>
      <c r="G166" s="8">
        <v>120000</v>
      </c>
      <c r="H166" s="12"/>
      <c r="I166" s="12"/>
      <c r="J166" s="12"/>
      <c r="K166" s="7">
        <f>SUM(F166:J166)</f>
        <v>170000</v>
      </c>
      <c r="L166" s="66"/>
    </row>
    <row r="167" spans="1:11" ht="15.75">
      <c r="A167" s="3"/>
      <c r="B167" s="11">
        <v>4266</v>
      </c>
      <c r="C167" s="11" t="s">
        <v>151</v>
      </c>
      <c r="D167" s="10">
        <f>+D168</f>
        <v>0</v>
      </c>
      <c r="E167" s="8"/>
      <c r="F167" s="10">
        <f>+F168</f>
        <v>0</v>
      </c>
      <c r="G167" s="10">
        <f>+G168</f>
        <v>1750000</v>
      </c>
      <c r="H167" s="42"/>
      <c r="I167" s="42"/>
      <c r="J167" s="9"/>
      <c r="K167" s="9">
        <f>+F167+G167+H167+I167+J167</f>
        <v>1750000</v>
      </c>
    </row>
    <row r="168" spans="1:11" ht="15" customHeight="1">
      <c r="A168" s="3" t="s">
        <v>192</v>
      </c>
      <c r="B168" s="1">
        <v>426611</v>
      </c>
      <c r="C168" s="1" t="s">
        <v>70</v>
      </c>
      <c r="D168" s="8">
        <v>0</v>
      </c>
      <c r="E168" s="8"/>
      <c r="F168" s="8">
        <v>0</v>
      </c>
      <c r="G168" s="8">
        <v>1750000</v>
      </c>
      <c r="H168" s="52"/>
      <c r="I168" s="52"/>
      <c r="J168" s="9"/>
      <c r="K168" s="7">
        <f>SUM(F168:J168)</f>
        <v>1750000</v>
      </c>
    </row>
    <row r="169" spans="1:11" ht="15.75">
      <c r="A169" s="3"/>
      <c r="B169" s="11">
        <v>4267</v>
      </c>
      <c r="C169" s="11" t="s">
        <v>152</v>
      </c>
      <c r="D169" s="10">
        <f>+D170</f>
        <v>5300</v>
      </c>
      <c r="E169" s="10">
        <f>+E170</f>
        <v>0</v>
      </c>
      <c r="F169" s="10">
        <f>+F170</f>
        <v>5000</v>
      </c>
      <c r="G169" s="10">
        <f>+G170</f>
        <v>8000</v>
      </c>
      <c r="H169" s="75"/>
      <c r="I169" s="75"/>
      <c r="J169" s="9"/>
      <c r="K169" s="9">
        <f>+F169+G169+H169+I169+J169</f>
        <v>13000</v>
      </c>
    </row>
    <row r="170" spans="1:12" s="2" customFormat="1" ht="16.5" customHeight="1">
      <c r="A170" s="3" t="s">
        <v>192</v>
      </c>
      <c r="B170" s="1">
        <v>426791</v>
      </c>
      <c r="C170" s="1" t="s">
        <v>71</v>
      </c>
      <c r="D170" s="12">
        <v>5300</v>
      </c>
      <c r="E170" s="7"/>
      <c r="F170" s="12">
        <v>5000</v>
      </c>
      <c r="G170" s="12">
        <v>8000</v>
      </c>
      <c r="H170" s="12"/>
      <c r="I170" s="12"/>
      <c r="J170" s="12"/>
      <c r="K170" s="7">
        <f>SUM(F170:J170)</f>
        <v>13000</v>
      </c>
      <c r="L170"/>
    </row>
    <row r="171" spans="1:11" ht="15.75">
      <c r="A171" s="3"/>
      <c r="B171" s="11">
        <v>4268</v>
      </c>
      <c r="C171" s="11" t="s">
        <v>153</v>
      </c>
      <c r="D171" s="9">
        <f>+D172+D173+D174</f>
        <v>4837016</v>
      </c>
      <c r="E171" s="9">
        <f>+E172+E173+E174</f>
        <v>-326714</v>
      </c>
      <c r="F171" s="9">
        <f>+F172+F173+F174</f>
        <v>3292000</v>
      </c>
      <c r="G171" s="9">
        <f>+G172+G173+G174</f>
        <v>699000</v>
      </c>
      <c r="H171" s="9"/>
      <c r="I171" s="9">
        <f>+I172+I173+I174</f>
        <v>12000</v>
      </c>
      <c r="J171" s="9"/>
      <c r="K171" s="9">
        <f>+F171+G171+H171+I171+J171</f>
        <v>4003000</v>
      </c>
    </row>
    <row r="172" spans="1:11" ht="17.25" customHeight="1">
      <c r="A172" s="3" t="s">
        <v>192</v>
      </c>
      <c r="B172" s="1">
        <v>426811</v>
      </c>
      <c r="C172" s="1" t="s">
        <v>72</v>
      </c>
      <c r="D172" s="8">
        <v>285000</v>
      </c>
      <c r="E172" s="8"/>
      <c r="F172" s="8">
        <v>281000</v>
      </c>
      <c r="G172" s="8">
        <v>669000</v>
      </c>
      <c r="H172" s="12"/>
      <c r="I172" s="12">
        <v>12000</v>
      </c>
      <c r="J172" s="49"/>
      <c r="K172" s="7">
        <f>SUM(F172:J172)</f>
        <v>962000</v>
      </c>
    </row>
    <row r="173" spans="1:11" ht="15" customHeight="1">
      <c r="A173" s="3" t="s">
        <v>192</v>
      </c>
      <c r="B173" s="1">
        <v>426819</v>
      </c>
      <c r="C173" s="1" t="s">
        <v>73</v>
      </c>
      <c r="D173" s="8">
        <v>50000</v>
      </c>
      <c r="E173" s="8"/>
      <c r="F173" s="8">
        <v>25000</v>
      </c>
      <c r="G173" s="8">
        <v>30000</v>
      </c>
      <c r="H173" s="12"/>
      <c r="I173" s="12"/>
      <c r="J173" s="12"/>
      <c r="K173" s="7">
        <f>SUM(F173:J173)</f>
        <v>55000</v>
      </c>
    </row>
    <row r="174" spans="1:12" ht="17.25" customHeight="1">
      <c r="A174" s="3" t="s">
        <v>192</v>
      </c>
      <c r="B174" s="1">
        <v>426823</v>
      </c>
      <c r="C174" s="1" t="s">
        <v>74</v>
      </c>
      <c r="D174" s="22">
        <v>4502016</v>
      </c>
      <c r="E174" s="8">
        <v>-326714</v>
      </c>
      <c r="F174" s="22">
        <v>2986000</v>
      </c>
      <c r="G174" s="22">
        <v>0</v>
      </c>
      <c r="H174" s="12"/>
      <c r="I174" s="12"/>
      <c r="J174" s="12"/>
      <c r="K174" s="7">
        <f>SUM(F174:J174)</f>
        <v>2986000</v>
      </c>
      <c r="L174" s="72"/>
    </row>
    <row r="175" spans="1:11" ht="15.75">
      <c r="A175" s="3"/>
      <c r="B175" s="11">
        <v>4269</v>
      </c>
      <c r="C175" s="59" t="s">
        <v>154</v>
      </c>
      <c r="D175" s="10">
        <f>+D176</f>
        <v>50000</v>
      </c>
      <c r="E175" s="10"/>
      <c r="F175" s="10">
        <f>+F176</f>
        <v>34000</v>
      </c>
      <c r="G175" s="10">
        <f>+G176</f>
        <v>443000</v>
      </c>
      <c r="H175" s="9"/>
      <c r="I175" s="9"/>
      <c r="J175" s="9"/>
      <c r="K175" s="9">
        <f>+F175+G175+H175+I175+J175</f>
        <v>477000</v>
      </c>
    </row>
    <row r="176" spans="1:11" ht="16.5" customHeight="1">
      <c r="A176" s="3" t="s">
        <v>192</v>
      </c>
      <c r="B176" s="1">
        <v>426919</v>
      </c>
      <c r="C176" s="23" t="s">
        <v>75</v>
      </c>
      <c r="D176" s="8">
        <v>50000</v>
      </c>
      <c r="E176" s="8"/>
      <c r="F176" s="8">
        <v>34000</v>
      </c>
      <c r="G176" s="8">
        <v>443000</v>
      </c>
      <c r="H176" s="12"/>
      <c r="I176" s="12"/>
      <c r="J176" s="12"/>
      <c r="K176" s="7">
        <f>SUM(F176:J176)</f>
        <v>477000</v>
      </c>
    </row>
    <row r="177" spans="1:11" ht="15.75" customHeight="1">
      <c r="A177" s="3" t="s">
        <v>193</v>
      </c>
      <c r="B177" s="14">
        <v>465</v>
      </c>
      <c r="C177" s="20" t="s">
        <v>96</v>
      </c>
      <c r="D177" s="15">
        <f aca="true" t="shared" si="5" ref="D177:G178">+D178</f>
        <v>4531495</v>
      </c>
      <c r="E177" s="45">
        <f t="shared" si="5"/>
        <v>0</v>
      </c>
      <c r="F177" s="15">
        <f t="shared" si="5"/>
        <v>4454000</v>
      </c>
      <c r="G177" s="15">
        <f t="shared" si="5"/>
        <v>61000</v>
      </c>
      <c r="H177" s="9"/>
      <c r="I177" s="9"/>
      <c r="J177" s="12"/>
      <c r="K177" s="9">
        <f>+F177+G177+H177+I177+J177</f>
        <v>4515000</v>
      </c>
    </row>
    <row r="178" spans="1:11" ht="15" customHeight="1">
      <c r="A178" s="3"/>
      <c r="B178" s="14">
        <v>4651</v>
      </c>
      <c r="C178" s="76" t="s">
        <v>155</v>
      </c>
      <c r="D178" s="45">
        <f t="shared" si="5"/>
        <v>4531495</v>
      </c>
      <c r="E178" s="45">
        <f t="shared" si="5"/>
        <v>0</v>
      </c>
      <c r="F178" s="45">
        <f t="shared" si="5"/>
        <v>4454000</v>
      </c>
      <c r="G178" s="45">
        <f t="shared" si="5"/>
        <v>61000</v>
      </c>
      <c r="H178" s="45"/>
      <c r="I178" s="45"/>
      <c r="J178" s="45"/>
      <c r="K178" s="9">
        <f>+F178+G178+H178+I178+J178</f>
        <v>4515000</v>
      </c>
    </row>
    <row r="179" spans="1:12" s="72" customFormat="1" ht="18" customHeight="1">
      <c r="A179" s="3" t="s">
        <v>193</v>
      </c>
      <c r="B179" s="1">
        <v>465112</v>
      </c>
      <c r="C179" s="23" t="s">
        <v>96</v>
      </c>
      <c r="D179" s="22">
        <v>4531495</v>
      </c>
      <c r="E179" s="8"/>
      <c r="F179" s="22">
        <v>4454000</v>
      </c>
      <c r="G179" s="8">
        <v>61000</v>
      </c>
      <c r="H179" s="12"/>
      <c r="I179" s="12"/>
      <c r="J179" s="9"/>
      <c r="K179" s="7">
        <f>SUM(F179:J179)</f>
        <v>4515000</v>
      </c>
      <c r="L179"/>
    </row>
    <row r="180" spans="1:11" ht="15" customHeight="1">
      <c r="A180" s="3" t="s">
        <v>194</v>
      </c>
      <c r="B180" s="14">
        <v>472</v>
      </c>
      <c r="C180" s="4" t="s">
        <v>76</v>
      </c>
      <c r="D180" s="45">
        <f>SUM(D181)</f>
        <v>2895056</v>
      </c>
      <c r="E180" s="10"/>
      <c r="F180" s="45">
        <f>SUM(F181)</f>
        <v>2625000</v>
      </c>
      <c r="G180" s="45">
        <f>SUM(G181)</f>
        <v>0</v>
      </c>
      <c r="H180" s="45"/>
      <c r="I180" s="45"/>
      <c r="J180" s="45"/>
      <c r="K180" s="9">
        <f>SUM(F180:J180)</f>
        <v>2625000</v>
      </c>
    </row>
    <row r="181" spans="1:11" ht="14.25" customHeight="1">
      <c r="A181" s="3"/>
      <c r="B181" s="14">
        <v>4723</v>
      </c>
      <c r="C181" s="11" t="s">
        <v>156</v>
      </c>
      <c r="D181" s="45">
        <f>+D182</f>
        <v>2895056</v>
      </c>
      <c r="E181" s="70"/>
      <c r="F181" s="45">
        <f>+F182</f>
        <v>2625000</v>
      </c>
      <c r="G181" s="45">
        <f>+G182</f>
        <v>0</v>
      </c>
      <c r="H181" s="9"/>
      <c r="I181" s="9"/>
      <c r="J181" s="75"/>
      <c r="K181" s="9">
        <f>+F181+G181+H181+I181+J181</f>
        <v>2625000</v>
      </c>
    </row>
    <row r="182" spans="1:11" ht="15.75" customHeight="1">
      <c r="A182" s="3" t="s">
        <v>194</v>
      </c>
      <c r="B182" s="16">
        <v>472311</v>
      </c>
      <c r="C182" s="1" t="s">
        <v>77</v>
      </c>
      <c r="D182" s="12">
        <v>2895056</v>
      </c>
      <c r="E182" s="10"/>
      <c r="F182" s="12">
        <v>2625000</v>
      </c>
      <c r="G182" s="12"/>
      <c r="H182" s="12"/>
      <c r="I182" s="12"/>
      <c r="J182" s="9"/>
      <c r="K182" s="7">
        <f>+F182+G182+H182+I182+J182</f>
        <v>2625000</v>
      </c>
    </row>
    <row r="183" spans="1:12" s="72" customFormat="1" ht="15.75" customHeight="1">
      <c r="A183" s="105" t="s">
        <v>195</v>
      </c>
      <c r="B183" s="14">
        <v>482</v>
      </c>
      <c r="C183" s="13" t="s">
        <v>78</v>
      </c>
      <c r="D183" s="15">
        <f>+D184+D187</f>
        <v>30000</v>
      </c>
      <c r="E183" s="15">
        <f>+E184+E187</f>
        <v>0</v>
      </c>
      <c r="F183" s="15">
        <f>+F184+F187</f>
        <v>27000</v>
      </c>
      <c r="G183" s="15">
        <f>+G184+G187</f>
        <v>8000</v>
      </c>
      <c r="H183" s="15"/>
      <c r="I183" s="15"/>
      <c r="J183" s="15"/>
      <c r="K183" s="9">
        <f>SUM(F183:J183)</f>
        <v>35000</v>
      </c>
      <c r="L183"/>
    </row>
    <row r="184" spans="1:12" ht="16.5" customHeight="1">
      <c r="A184" s="3"/>
      <c r="B184" s="14">
        <v>4821</v>
      </c>
      <c r="C184" s="13" t="s">
        <v>89</v>
      </c>
      <c r="D184" s="15">
        <f>+D185+D186</f>
        <v>30000</v>
      </c>
      <c r="E184" s="15">
        <f>+E185+E186</f>
        <v>0</v>
      </c>
      <c r="F184" s="15">
        <f>+F185+F186</f>
        <v>27000</v>
      </c>
      <c r="G184" s="15">
        <f>+G185+G186</f>
        <v>8000</v>
      </c>
      <c r="H184" s="15"/>
      <c r="I184" s="15"/>
      <c r="J184" s="15"/>
      <c r="K184" s="9">
        <f>+F184+G184+H184+I184+J184</f>
        <v>35000</v>
      </c>
      <c r="L184" s="2"/>
    </row>
    <row r="185" spans="1:11" ht="17.25" customHeight="1">
      <c r="A185" s="3" t="s">
        <v>195</v>
      </c>
      <c r="B185" s="17">
        <v>482131</v>
      </c>
      <c r="C185" s="16" t="s">
        <v>79</v>
      </c>
      <c r="D185" s="22">
        <v>30000</v>
      </c>
      <c r="E185" s="8"/>
      <c r="F185" s="22">
        <v>27000</v>
      </c>
      <c r="G185" s="22">
        <v>8000</v>
      </c>
      <c r="H185" s="12"/>
      <c r="I185" s="12"/>
      <c r="J185" s="49"/>
      <c r="K185" s="7">
        <f>+F185+G185+H185+I185+J185</f>
        <v>35000</v>
      </c>
    </row>
    <row r="186" spans="1:11" ht="16.5" customHeight="1">
      <c r="A186" s="3" t="s">
        <v>195</v>
      </c>
      <c r="B186" s="17">
        <v>482191</v>
      </c>
      <c r="C186" s="16" t="s">
        <v>89</v>
      </c>
      <c r="D186" s="22">
        <v>0</v>
      </c>
      <c r="E186" s="33"/>
      <c r="F186" s="22">
        <v>0</v>
      </c>
      <c r="G186" s="22">
        <v>0</v>
      </c>
      <c r="H186" s="12"/>
      <c r="I186" s="12"/>
      <c r="J186" s="7"/>
      <c r="K186" s="7">
        <f>SUM(F186:J186)</f>
        <v>0</v>
      </c>
    </row>
    <row r="187" spans="1:11" ht="15.75">
      <c r="A187" s="3"/>
      <c r="B187" s="11">
        <v>4822</v>
      </c>
      <c r="C187" s="11" t="s">
        <v>157</v>
      </c>
      <c r="D187" s="10">
        <f>+D188+D189+D190</f>
        <v>0</v>
      </c>
      <c r="E187" s="10">
        <f>+E188+E189+E190</f>
        <v>0</v>
      </c>
      <c r="F187" s="10">
        <f>+F188+F189+F190</f>
        <v>0</v>
      </c>
      <c r="G187" s="10">
        <f>+G188+G189+G190</f>
        <v>0</v>
      </c>
      <c r="H187" s="10"/>
      <c r="I187" s="10"/>
      <c r="J187" s="10"/>
      <c r="K187" s="9">
        <f>SUM(F187:J187)</f>
        <v>0</v>
      </c>
    </row>
    <row r="188" spans="1:11" ht="17.25" customHeight="1">
      <c r="A188" s="3" t="s">
        <v>195</v>
      </c>
      <c r="B188" s="17">
        <v>482211</v>
      </c>
      <c r="C188" s="16" t="s">
        <v>90</v>
      </c>
      <c r="D188" s="22">
        <v>0</v>
      </c>
      <c r="E188" s="8"/>
      <c r="F188" s="22">
        <v>0</v>
      </c>
      <c r="G188" s="22">
        <v>0</v>
      </c>
      <c r="H188" s="12"/>
      <c r="I188" s="12"/>
      <c r="J188" s="7"/>
      <c r="K188" s="7">
        <f>+F188+G188+H188+I188+J188</f>
        <v>0</v>
      </c>
    </row>
    <row r="189" spans="1:11" ht="15.75" customHeight="1">
      <c r="A189" s="3" t="s">
        <v>195</v>
      </c>
      <c r="B189" s="17">
        <v>482241</v>
      </c>
      <c r="C189" s="16" t="s">
        <v>91</v>
      </c>
      <c r="D189" s="22">
        <v>0</v>
      </c>
      <c r="E189" s="101"/>
      <c r="F189" s="22">
        <v>0</v>
      </c>
      <c r="G189" s="22">
        <v>0</v>
      </c>
      <c r="H189" s="12"/>
      <c r="I189" s="12"/>
      <c r="J189" s="7"/>
      <c r="K189" s="7">
        <f>SUM(F189:J189)</f>
        <v>0</v>
      </c>
    </row>
    <row r="190" spans="1:11" ht="18.75" customHeight="1">
      <c r="A190" s="19" t="s">
        <v>195</v>
      </c>
      <c r="B190" s="18">
        <v>482251</v>
      </c>
      <c r="C190" s="1" t="s">
        <v>92</v>
      </c>
      <c r="D190" s="31">
        <v>0</v>
      </c>
      <c r="E190" s="60"/>
      <c r="F190" s="31">
        <v>0</v>
      </c>
      <c r="G190" s="31">
        <v>0</v>
      </c>
      <c r="H190" s="12"/>
      <c r="I190" s="12"/>
      <c r="J190" s="50"/>
      <c r="K190" s="7">
        <f>SUM(F190:J190)</f>
        <v>0</v>
      </c>
    </row>
    <row r="191" spans="1:11" ht="15" customHeight="1">
      <c r="A191" s="19" t="s">
        <v>196</v>
      </c>
      <c r="B191" s="30">
        <v>512</v>
      </c>
      <c r="C191" s="29" t="s">
        <v>93</v>
      </c>
      <c r="D191" s="61">
        <f>+D192+D196</f>
        <v>610000</v>
      </c>
      <c r="E191" s="61">
        <f>+E192+E196</f>
        <v>0</v>
      </c>
      <c r="F191" s="61">
        <f>+F192+F196</f>
        <v>511000</v>
      </c>
      <c r="G191" s="61"/>
      <c r="H191" s="61"/>
      <c r="I191" s="61">
        <f>+I192+I196</f>
        <v>100000</v>
      </c>
      <c r="J191" s="61"/>
      <c r="K191" s="9">
        <f>SUM(F191:J191)</f>
        <v>611000</v>
      </c>
    </row>
    <row r="192" spans="1:11" ht="14.25" customHeight="1">
      <c r="A192" s="19"/>
      <c r="B192" s="78">
        <v>5122</v>
      </c>
      <c r="C192" s="78" t="s">
        <v>158</v>
      </c>
      <c r="D192" s="79">
        <f>+D193+D194+D195</f>
        <v>334600</v>
      </c>
      <c r="E192" s="79">
        <f>+E193+E194+E195</f>
        <v>0</v>
      </c>
      <c r="F192" s="79">
        <f>+F193+F194+F195</f>
        <v>236000</v>
      </c>
      <c r="G192" s="79"/>
      <c r="H192" s="79"/>
      <c r="I192" s="79">
        <f>+I193+I194+I195</f>
        <v>50000</v>
      </c>
      <c r="J192" s="79"/>
      <c r="K192" s="9">
        <f>SUM(F192:J192)</f>
        <v>286000</v>
      </c>
    </row>
    <row r="193" spans="1:12" ht="13.5" customHeight="1">
      <c r="A193" s="3" t="s">
        <v>196</v>
      </c>
      <c r="B193" s="28">
        <v>512221</v>
      </c>
      <c r="C193" s="27" t="s">
        <v>62</v>
      </c>
      <c r="D193" s="60">
        <v>98446</v>
      </c>
      <c r="E193" s="60"/>
      <c r="F193" s="60">
        <v>0</v>
      </c>
      <c r="G193" s="60"/>
      <c r="H193" s="7"/>
      <c r="I193" s="7"/>
      <c r="J193" s="64"/>
      <c r="K193" s="7">
        <f>+F193+G193+H193+I193+J193</f>
        <v>0</v>
      </c>
      <c r="L193" s="72"/>
    </row>
    <row r="194" spans="1:11" ht="17.25" customHeight="1">
      <c r="A194" s="3" t="s">
        <v>197</v>
      </c>
      <c r="B194" s="28">
        <v>512241</v>
      </c>
      <c r="C194" s="27" t="s">
        <v>103</v>
      </c>
      <c r="D194" s="60">
        <v>0</v>
      </c>
      <c r="E194" s="62"/>
      <c r="F194" s="60">
        <v>0</v>
      </c>
      <c r="G194" s="60"/>
      <c r="H194" s="7"/>
      <c r="I194" s="7">
        <v>50000</v>
      </c>
      <c r="J194" s="63"/>
      <c r="K194" s="7">
        <f>SUM(F194:J194)</f>
        <v>50000</v>
      </c>
    </row>
    <row r="195" spans="1:11" ht="15.75" customHeight="1">
      <c r="A195" s="3" t="s">
        <v>196</v>
      </c>
      <c r="B195" s="28">
        <v>512251</v>
      </c>
      <c r="C195" s="27" t="s">
        <v>99</v>
      </c>
      <c r="D195" s="60">
        <v>236154</v>
      </c>
      <c r="E195" s="62"/>
      <c r="F195" s="60">
        <v>236000</v>
      </c>
      <c r="G195" s="60"/>
      <c r="H195" s="7"/>
      <c r="I195" s="7"/>
      <c r="J195" s="64"/>
      <c r="K195" s="7">
        <f>SUM(F195:J195)</f>
        <v>236000</v>
      </c>
    </row>
    <row r="196" spans="1:11" ht="15.75">
      <c r="A196" s="3"/>
      <c r="B196" s="78">
        <v>5126</v>
      </c>
      <c r="C196" s="78" t="s">
        <v>159</v>
      </c>
      <c r="D196" s="79">
        <f>+D197+D198</f>
        <v>275400</v>
      </c>
      <c r="E196" s="62"/>
      <c r="F196" s="79">
        <f>+F197+F198</f>
        <v>275000</v>
      </c>
      <c r="G196" s="79"/>
      <c r="H196" s="79"/>
      <c r="I196" s="79">
        <f>+I197+I198</f>
        <v>50000</v>
      </c>
      <c r="J196" s="79"/>
      <c r="K196" s="9">
        <f>SUM(F196:J196)</f>
        <v>325000</v>
      </c>
    </row>
    <row r="197" spans="1:11" ht="15" customHeight="1">
      <c r="A197" s="3" t="s">
        <v>196</v>
      </c>
      <c r="B197" s="28">
        <v>512611</v>
      </c>
      <c r="C197" s="27" t="s">
        <v>94</v>
      </c>
      <c r="D197" s="60">
        <v>275400</v>
      </c>
      <c r="E197" s="62"/>
      <c r="F197" s="60">
        <v>275000</v>
      </c>
      <c r="G197" s="60"/>
      <c r="H197" s="7"/>
      <c r="I197" s="7">
        <v>50000</v>
      </c>
      <c r="J197" s="64"/>
      <c r="K197" s="7">
        <f>+F197+G197+H197+I197+J197</f>
        <v>325000</v>
      </c>
    </row>
    <row r="198" spans="1:11" ht="15" customHeight="1">
      <c r="A198" s="3" t="s">
        <v>196</v>
      </c>
      <c r="B198" s="28">
        <v>512641</v>
      </c>
      <c r="C198" s="27" t="s">
        <v>176</v>
      </c>
      <c r="D198" s="60">
        <v>0</v>
      </c>
      <c r="E198" s="62"/>
      <c r="F198" s="60">
        <v>0</v>
      </c>
      <c r="G198" s="60"/>
      <c r="H198" s="7"/>
      <c r="I198" s="7"/>
      <c r="J198" s="64"/>
      <c r="K198" s="7">
        <f>SUM(F198:J198)</f>
        <v>0</v>
      </c>
    </row>
    <row r="199" spans="1:11" ht="15.75">
      <c r="A199" s="3"/>
      <c r="B199" s="28"/>
      <c r="C199" s="27"/>
      <c r="D199" s="60"/>
      <c r="E199" s="62"/>
      <c r="F199" s="60"/>
      <c r="G199" s="60"/>
      <c r="H199" s="7"/>
      <c r="I199" s="7"/>
      <c r="J199" s="64"/>
      <c r="K199" s="9"/>
    </row>
    <row r="200" spans="1:11" ht="15.75">
      <c r="A200" s="3"/>
      <c r="B200" s="28"/>
      <c r="C200" s="102" t="s">
        <v>95</v>
      </c>
      <c r="D200" s="79">
        <f>+D38+D48+D55+D58+D68+D72+D76+D98+D110+D127+D135+D158+D177+D180+D183+D191</f>
        <v>94070427</v>
      </c>
      <c r="E200" s="79">
        <f aca="true" t="shared" si="6" ref="E200:K200">+E38+E48+E55+E58+E68+E72+E76+E98+E110+E127+E135+E158+E177+E180+E183+E191</f>
        <v>0</v>
      </c>
      <c r="F200" s="79">
        <f t="shared" si="6"/>
        <v>91235000</v>
      </c>
      <c r="G200" s="79">
        <f t="shared" si="6"/>
        <v>8220000</v>
      </c>
      <c r="H200" s="79">
        <f t="shared" si="6"/>
        <v>357000</v>
      </c>
      <c r="I200" s="79">
        <f t="shared" si="6"/>
        <v>1019000</v>
      </c>
      <c r="J200" s="79">
        <f t="shared" si="6"/>
        <v>648000</v>
      </c>
      <c r="K200" s="79">
        <f t="shared" si="6"/>
        <v>101479000</v>
      </c>
    </row>
    <row r="201" spans="1:11" ht="15" customHeight="1">
      <c r="A201" s="135"/>
      <c r="B201" s="93"/>
      <c r="C201" s="47"/>
      <c r="D201" s="94"/>
      <c r="E201" s="95"/>
      <c r="F201" s="86"/>
      <c r="G201" s="86"/>
      <c r="H201" s="88"/>
      <c r="I201" s="88"/>
      <c r="J201" s="87"/>
      <c r="K201" s="96"/>
    </row>
    <row r="202" spans="1:11" ht="15.75">
      <c r="A202" s="106"/>
      <c r="B202" s="84"/>
      <c r="C202" s="91"/>
      <c r="D202" s="90"/>
      <c r="E202" s="90"/>
      <c r="F202" s="90"/>
      <c r="G202" s="90"/>
      <c r="H202" s="88"/>
      <c r="I202" s="90"/>
      <c r="J202" s="90"/>
      <c r="K202" s="90"/>
    </row>
    <row r="203" spans="1:11" ht="15.75">
      <c r="A203" s="106"/>
      <c r="B203" s="84"/>
      <c r="C203" s="85" t="s">
        <v>202</v>
      </c>
      <c r="D203" s="87"/>
      <c r="E203" s="87"/>
      <c r="F203" s="86"/>
      <c r="G203" s="87"/>
      <c r="H203" s="88"/>
      <c r="I203" s="99" t="s">
        <v>168</v>
      </c>
      <c r="J203" s="87"/>
      <c r="K203" s="88"/>
    </row>
    <row r="204" spans="1:11" ht="15.75">
      <c r="A204" s="106"/>
      <c r="B204" s="107"/>
      <c r="C204" s="89"/>
      <c r="D204" s="92"/>
      <c r="E204" s="90"/>
      <c r="F204" s="92"/>
      <c r="G204" s="92"/>
      <c r="H204" s="92"/>
      <c r="I204" s="92"/>
      <c r="J204" s="92"/>
      <c r="K204" s="96"/>
    </row>
    <row r="205" spans="1:11" ht="15.75">
      <c r="A205" s="108"/>
      <c r="B205" s="109"/>
      <c r="C205" s="85" t="s">
        <v>170</v>
      </c>
      <c r="D205" s="21"/>
      <c r="E205" s="21"/>
      <c r="F205" s="86"/>
      <c r="G205" s="21"/>
      <c r="H205" s="21"/>
      <c r="I205" s="21" t="s">
        <v>169</v>
      </c>
      <c r="J205" s="21"/>
      <c r="K205" s="88"/>
    </row>
    <row r="206" spans="1:11" ht="15.75">
      <c r="A206" s="106"/>
      <c r="B206" s="109"/>
      <c r="C206" s="85"/>
      <c r="D206" s="21"/>
      <c r="E206" s="21"/>
      <c r="F206" s="86"/>
      <c r="G206" s="21"/>
      <c r="H206" s="21"/>
      <c r="I206" s="21"/>
      <c r="J206" s="21"/>
      <c r="K206" s="88"/>
    </row>
    <row r="207" spans="1:11" ht="15.75">
      <c r="A207" s="111"/>
      <c r="B207" s="109"/>
      <c r="C207" s="109"/>
      <c r="D207" s="112"/>
      <c r="E207" s="96"/>
      <c r="F207" s="112"/>
      <c r="G207" s="112"/>
      <c r="H207" s="112"/>
      <c r="I207" s="112"/>
      <c r="J207" s="112"/>
      <c r="K207" s="88"/>
    </row>
    <row r="208" spans="1:11" ht="15.75" hidden="1">
      <c r="A208" s="111"/>
      <c r="B208" s="109"/>
      <c r="C208" s="109"/>
      <c r="D208" s="112"/>
      <c r="E208" s="96"/>
      <c r="F208" s="112"/>
      <c r="G208" s="112"/>
      <c r="H208" s="112"/>
      <c r="I208" s="112"/>
      <c r="J208" s="112"/>
      <c r="K208" s="88"/>
    </row>
    <row r="209" spans="1:11" ht="15.75">
      <c r="A209" s="111"/>
      <c r="B209" s="109"/>
      <c r="C209" s="109"/>
      <c r="D209" s="110"/>
      <c r="E209" s="110"/>
      <c r="F209" s="110"/>
      <c r="G209" s="110"/>
      <c r="H209" s="112"/>
      <c r="I209" s="112"/>
      <c r="J209" s="112"/>
      <c r="K209" s="88"/>
    </row>
    <row r="210" spans="1:12" ht="15.75">
      <c r="A210" s="111"/>
      <c r="B210" s="109"/>
      <c r="C210" s="109"/>
      <c r="D210" s="110"/>
      <c r="E210" s="110"/>
      <c r="F210" s="110"/>
      <c r="G210" s="110"/>
      <c r="H210" s="112"/>
      <c r="I210" s="112"/>
      <c r="J210" s="112"/>
      <c r="K210" s="88"/>
      <c r="L210" s="21"/>
    </row>
    <row r="211" spans="1:12" ht="15.75">
      <c r="A211" s="111"/>
      <c r="B211" s="109"/>
      <c r="C211" s="109"/>
      <c r="D211" s="110"/>
      <c r="E211" s="110"/>
      <c r="F211" s="110"/>
      <c r="G211" s="110"/>
      <c r="H211" s="112"/>
      <c r="I211" s="112"/>
      <c r="J211" s="112"/>
      <c r="K211" s="88"/>
      <c r="L211" s="21"/>
    </row>
    <row r="212" spans="1:12" ht="15.75">
      <c r="A212" s="111"/>
      <c r="B212" s="109"/>
      <c r="C212" s="109"/>
      <c r="D212" s="110"/>
      <c r="E212" s="110"/>
      <c r="F212" s="110"/>
      <c r="G212" s="110"/>
      <c r="H212" s="112"/>
      <c r="I212" s="112"/>
      <c r="J212" s="112"/>
      <c r="K212" s="88"/>
      <c r="L212" s="21"/>
    </row>
    <row r="213" spans="1:12" ht="15.75">
      <c r="A213" s="111"/>
      <c r="B213" s="113"/>
      <c r="C213" s="114"/>
      <c r="D213" s="96"/>
      <c r="E213" s="96"/>
      <c r="F213" s="96"/>
      <c r="G213" s="96"/>
      <c r="H213" s="96"/>
      <c r="I213" s="96"/>
      <c r="J213" s="96"/>
      <c r="K213" s="96"/>
      <c r="L213" s="21"/>
    </row>
    <row r="214" spans="1:12" ht="15.75">
      <c r="A214" s="115"/>
      <c r="B214" s="107"/>
      <c r="C214" s="116"/>
      <c r="D214" s="117"/>
      <c r="E214" s="117"/>
      <c r="F214" s="117"/>
      <c r="G214" s="117"/>
      <c r="H214" s="96"/>
      <c r="I214" s="96"/>
      <c r="J214" s="96"/>
      <c r="K214" s="96"/>
      <c r="L214" s="21"/>
    </row>
    <row r="215" spans="1:12" ht="15.75">
      <c r="A215" s="111"/>
      <c r="B215" s="109"/>
      <c r="C215" s="118"/>
      <c r="D215" s="110"/>
      <c r="E215" s="110"/>
      <c r="F215" s="110"/>
      <c r="G215" s="110"/>
      <c r="H215" s="112"/>
      <c r="I215" s="112"/>
      <c r="J215" s="112"/>
      <c r="K215" s="88"/>
      <c r="L215" s="21"/>
    </row>
    <row r="216" spans="1:12" ht="15.75">
      <c r="A216" s="111"/>
      <c r="B216" s="109"/>
      <c r="C216" s="109"/>
      <c r="D216" s="110"/>
      <c r="E216" s="110"/>
      <c r="F216" s="110"/>
      <c r="G216" s="110"/>
      <c r="H216" s="112"/>
      <c r="I216" s="112"/>
      <c r="J216" s="112"/>
      <c r="K216" s="88"/>
      <c r="L216" s="21"/>
    </row>
    <row r="217" spans="1:11" ht="15.75">
      <c r="A217" s="111"/>
      <c r="B217" s="109"/>
      <c r="C217" s="109"/>
      <c r="D217" s="110"/>
      <c r="E217" s="110"/>
      <c r="F217" s="110"/>
      <c r="G217" s="110"/>
      <c r="H217" s="112"/>
      <c r="I217" s="112"/>
      <c r="J217" s="112"/>
      <c r="K217" s="88"/>
    </row>
    <row r="218" spans="1:11" ht="15.75">
      <c r="A218" s="111"/>
      <c r="B218" s="109"/>
      <c r="C218" s="109"/>
      <c r="D218" s="110"/>
      <c r="E218" s="119"/>
      <c r="F218" s="110"/>
      <c r="G218" s="110"/>
      <c r="H218" s="110"/>
      <c r="I218" s="110"/>
      <c r="J218" s="110"/>
      <c r="K218" s="88"/>
    </row>
    <row r="219" spans="1:11" ht="15.75">
      <c r="A219" s="111"/>
      <c r="B219" s="109"/>
      <c r="C219" s="109"/>
      <c r="D219" s="88"/>
      <c r="E219" s="120"/>
      <c r="F219" s="88"/>
      <c r="G219" s="88"/>
      <c r="H219" s="88"/>
      <c r="I219" s="88"/>
      <c r="J219" s="88"/>
      <c r="K219" s="88"/>
    </row>
    <row r="220" spans="1:11" ht="15.75">
      <c r="A220" s="111"/>
      <c r="B220" s="109"/>
      <c r="C220" s="109"/>
      <c r="D220" s="110"/>
      <c r="E220" s="110"/>
      <c r="F220" s="110"/>
      <c r="G220" s="110"/>
      <c r="H220" s="112"/>
      <c r="I220" s="112"/>
      <c r="J220" s="112"/>
      <c r="K220" s="88"/>
    </row>
    <row r="221" spans="1:11" ht="15.75">
      <c r="A221" s="111"/>
      <c r="B221" s="109"/>
      <c r="C221" s="109"/>
      <c r="D221" s="110"/>
      <c r="E221" s="110"/>
      <c r="F221" s="110"/>
      <c r="G221" s="110"/>
      <c r="H221" s="112"/>
      <c r="I221" s="112"/>
      <c r="J221" s="112"/>
      <c r="K221" s="88"/>
    </row>
    <row r="222" spans="1:11" ht="15.75">
      <c r="A222" s="111"/>
      <c r="B222" s="109"/>
      <c r="C222" s="109"/>
      <c r="D222" s="110"/>
      <c r="E222" s="110"/>
      <c r="F222" s="110"/>
      <c r="G222" s="110"/>
      <c r="H222" s="112"/>
      <c r="I222" s="112"/>
      <c r="J222" s="96"/>
      <c r="K222" s="88"/>
    </row>
    <row r="223" spans="1:11" ht="15.75">
      <c r="A223" s="111"/>
      <c r="B223" s="107"/>
      <c r="C223" s="107"/>
      <c r="D223" s="96"/>
      <c r="E223" s="121"/>
      <c r="F223" s="96"/>
      <c r="G223" s="96"/>
      <c r="H223" s="96"/>
      <c r="I223" s="96"/>
      <c r="J223" s="96"/>
      <c r="K223" s="96"/>
    </row>
    <row r="224" spans="1:11" ht="15.75">
      <c r="A224" s="111"/>
      <c r="B224" s="109"/>
      <c r="C224" s="109"/>
      <c r="D224" s="110"/>
      <c r="E224" s="110"/>
      <c r="F224" s="110"/>
      <c r="G224" s="110"/>
      <c r="H224" s="112"/>
      <c r="I224" s="112"/>
      <c r="J224" s="112"/>
      <c r="K224" s="88"/>
    </row>
    <row r="225" spans="1:11" ht="15.75">
      <c r="A225" s="111"/>
      <c r="B225" s="109"/>
      <c r="C225" s="109"/>
      <c r="D225" s="110"/>
      <c r="E225" s="110"/>
      <c r="F225" s="110"/>
      <c r="G225" s="110"/>
      <c r="H225" s="110"/>
      <c r="I225" s="110"/>
      <c r="J225" s="110"/>
      <c r="K225" s="88"/>
    </row>
    <row r="226" spans="1:11" ht="15.75">
      <c r="A226" s="111"/>
      <c r="B226" s="109"/>
      <c r="C226" s="109"/>
      <c r="D226" s="110"/>
      <c r="E226" s="110"/>
      <c r="F226" s="110"/>
      <c r="G226" s="110"/>
      <c r="H226" s="88"/>
      <c r="I226" s="88"/>
      <c r="J226" s="88"/>
      <c r="K226" s="88"/>
    </row>
    <row r="227" spans="1:11" ht="15.75">
      <c r="A227" s="111"/>
      <c r="B227" s="109"/>
      <c r="C227" s="109"/>
      <c r="D227" s="110"/>
      <c r="E227" s="110"/>
      <c r="F227" s="110"/>
      <c r="G227" s="110"/>
      <c r="H227" s="112"/>
      <c r="I227" s="112"/>
      <c r="J227" s="96"/>
      <c r="K227" s="88"/>
    </row>
    <row r="228" spans="1:11" ht="15.75">
      <c r="A228" s="111"/>
      <c r="B228" s="109"/>
      <c r="C228" s="109"/>
      <c r="D228" s="110"/>
      <c r="E228" s="117"/>
      <c r="F228" s="110"/>
      <c r="G228" s="110"/>
      <c r="H228" s="88"/>
      <c r="I228" s="88"/>
      <c r="J228" s="88"/>
      <c r="K228" s="88"/>
    </row>
    <row r="229" spans="1:11" ht="15.75">
      <c r="A229" s="111"/>
      <c r="B229" s="109"/>
      <c r="C229" s="109"/>
      <c r="D229" s="112"/>
      <c r="E229" s="96"/>
      <c r="F229" s="112"/>
      <c r="G229" s="112"/>
      <c r="H229" s="112"/>
      <c r="I229" s="112"/>
      <c r="J229" s="112"/>
      <c r="K229" s="88"/>
    </row>
    <row r="230" spans="1:11" ht="15.75">
      <c r="A230" s="111"/>
      <c r="B230" s="109"/>
      <c r="C230" s="109"/>
      <c r="D230" s="110"/>
      <c r="E230" s="119"/>
      <c r="F230" s="110"/>
      <c r="G230" s="110"/>
      <c r="H230" s="110"/>
      <c r="I230" s="110"/>
      <c r="J230" s="110"/>
      <c r="K230" s="88"/>
    </row>
    <row r="231" spans="1:11" ht="15.75">
      <c r="A231" s="111"/>
      <c r="B231" s="107"/>
      <c r="C231" s="114"/>
      <c r="D231" s="119"/>
      <c r="E231" s="119"/>
      <c r="F231" s="119"/>
      <c r="G231" s="119"/>
      <c r="H231" s="119"/>
      <c r="I231" s="119"/>
      <c r="J231" s="119"/>
      <c r="K231" s="96"/>
    </row>
    <row r="232" spans="1:11" ht="15.75">
      <c r="A232" s="111"/>
      <c r="B232" s="113"/>
      <c r="C232" s="107"/>
      <c r="D232" s="122"/>
      <c r="E232" s="122"/>
      <c r="F232" s="122"/>
      <c r="G232" s="122"/>
      <c r="H232" s="122"/>
      <c r="I232" s="122"/>
      <c r="J232" s="122"/>
      <c r="K232" s="96"/>
    </row>
    <row r="233" spans="1:11" ht="15.75">
      <c r="A233" s="25"/>
      <c r="B233" s="109"/>
      <c r="C233" s="109"/>
      <c r="D233" s="110"/>
      <c r="E233" s="110"/>
      <c r="F233" s="110"/>
      <c r="G233" s="110"/>
      <c r="H233" s="112"/>
      <c r="I233" s="112"/>
      <c r="J233" s="112"/>
      <c r="K233" s="88"/>
    </row>
    <row r="234" spans="1:11" ht="15.75">
      <c r="A234" s="115"/>
      <c r="B234" s="109"/>
      <c r="C234" s="109"/>
      <c r="D234" s="110"/>
      <c r="E234" s="110"/>
      <c r="F234" s="110"/>
      <c r="G234" s="110"/>
      <c r="H234" s="112"/>
      <c r="I234" s="112"/>
      <c r="J234" s="112"/>
      <c r="K234" s="88"/>
    </row>
    <row r="235" spans="1:11" ht="15.75">
      <c r="A235" s="115"/>
      <c r="B235" s="109"/>
      <c r="C235" s="109"/>
      <c r="D235" s="110"/>
      <c r="E235" s="110"/>
      <c r="F235" s="110"/>
      <c r="G235" s="110"/>
      <c r="H235" s="112"/>
      <c r="I235" s="112"/>
      <c r="J235" s="96"/>
      <c r="K235" s="88"/>
    </row>
    <row r="236" spans="1:11" ht="15.75">
      <c r="A236" s="115"/>
      <c r="B236" s="107"/>
      <c r="C236" s="107"/>
      <c r="D236" s="96"/>
      <c r="E236" s="121"/>
      <c r="F236" s="96"/>
      <c r="G236" s="96"/>
      <c r="H236" s="96"/>
      <c r="I236" s="96"/>
      <c r="J236" s="96"/>
      <c r="K236" s="96"/>
    </row>
    <row r="237" spans="1:11" ht="15.75">
      <c r="A237" s="115"/>
      <c r="B237" s="109"/>
      <c r="C237" s="109"/>
      <c r="D237" s="110"/>
      <c r="E237" s="110"/>
      <c r="F237" s="110"/>
      <c r="G237" s="110"/>
      <c r="H237" s="112"/>
      <c r="I237" s="112"/>
      <c r="J237" s="112"/>
      <c r="K237" s="88"/>
    </row>
    <row r="238" spans="1:11" ht="15.75">
      <c r="A238" s="115"/>
      <c r="B238" s="107"/>
      <c r="C238" s="107"/>
      <c r="D238" s="117"/>
      <c r="E238" s="110"/>
      <c r="F238" s="117"/>
      <c r="G238" s="117"/>
      <c r="H238" s="117"/>
      <c r="I238" s="117"/>
      <c r="J238" s="117"/>
      <c r="K238" s="96"/>
    </row>
    <row r="239" spans="1:11" ht="15.75">
      <c r="A239" s="115"/>
      <c r="B239" s="109"/>
      <c r="C239" s="109"/>
      <c r="D239" s="110"/>
      <c r="E239" s="110"/>
      <c r="F239" s="110"/>
      <c r="G239" s="110"/>
      <c r="H239" s="112"/>
      <c r="I239" s="112"/>
      <c r="J239" s="112"/>
      <c r="K239" s="88"/>
    </row>
    <row r="240" spans="1:11" ht="15.75">
      <c r="A240" s="115"/>
      <c r="B240" s="107"/>
      <c r="C240" s="107"/>
      <c r="D240" s="117"/>
      <c r="E240" s="110"/>
      <c r="F240" s="117"/>
      <c r="G240" s="117"/>
      <c r="H240" s="96"/>
      <c r="I240" s="117"/>
      <c r="J240" s="96"/>
      <c r="K240" s="96"/>
    </row>
    <row r="241" spans="1:11" ht="15.75">
      <c r="A241" s="115"/>
      <c r="B241" s="109"/>
      <c r="C241" s="109"/>
      <c r="D241" s="110"/>
      <c r="E241" s="110"/>
      <c r="F241" s="110"/>
      <c r="G241" s="110"/>
      <c r="H241" s="112"/>
      <c r="I241" s="112"/>
      <c r="J241" s="96"/>
      <c r="K241" s="88"/>
    </row>
    <row r="242" spans="1:11" ht="16.5" customHeight="1">
      <c r="A242" s="115"/>
      <c r="B242" s="107"/>
      <c r="C242" s="107"/>
      <c r="D242" s="117"/>
      <c r="E242" s="117"/>
      <c r="F242" s="117"/>
      <c r="G242" s="117"/>
      <c r="H242" s="122"/>
      <c r="I242" s="122"/>
      <c r="J242" s="96"/>
      <c r="K242" s="96"/>
    </row>
    <row r="243" spans="1:11" ht="15.75">
      <c r="A243" s="115"/>
      <c r="B243" s="109"/>
      <c r="C243" s="109"/>
      <c r="D243" s="112"/>
      <c r="E243" s="88"/>
      <c r="F243" s="112"/>
      <c r="G243" s="112"/>
      <c r="H243" s="112"/>
      <c r="I243" s="112"/>
      <c r="J243" s="112"/>
      <c r="K243" s="88"/>
    </row>
    <row r="244" spans="1:11" ht="15.75">
      <c r="A244" s="115"/>
      <c r="B244" s="107"/>
      <c r="C244" s="107"/>
      <c r="D244" s="96"/>
      <c r="E244" s="96"/>
      <c r="F244" s="96"/>
      <c r="G244" s="96"/>
      <c r="H244" s="96"/>
      <c r="I244" s="96"/>
      <c r="J244" s="96"/>
      <c r="K244" s="96"/>
    </row>
    <row r="245" spans="1:11" ht="18" customHeight="1">
      <c r="A245" s="115"/>
      <c r="B245" s="109"/>
      <c r="C245" s="109"/>
      <c r="D245" s="110"/>
      <c r="E245" s="110"/>
      <c r="F245" s="110"/>
      <c r="G245" s="110"/>
      <c r="H245" s="112"/>
      <c r="I245" s="112"/>
      <c r="J245" s="96"/>
      <c r="K245" s="88"/>
    </row>
    <row r="246" spans="1:11" ht="17.25" customHeight="1">
      <c r="A246" s="115"/>
      <c r="B246" s="109"/>
      <c r="C246" s="109"/>
      <c r="D246" s="110"/>
      <c r="E246" s="110"/>
      <c r="F246" s="110"/>
      <c r="G246" s="110"/>
      <c r="H246" s="112"/>
      <c r="I246" s="112"/>
      <c r="J246" s="112"/>
      <c r="K246" s="88"/>
    </row>
    <row r="247" spans="1:11" ht="15.75">
      <c r="A247" s="115"/>
      <c r="B247" s="109"/>
      <c r="C247" s="109"/>
      <c r="D247" s="123"/>
      <c r="E247" s="117"/>
      <c r="F247" s="123"/>
      <c r="G247" s="123"/>
      <c r="H247" s="112"/>
      <c r="I247" s="112"/>
      <c r="J247" s="112"/>
      <c r="K247" s="88"/>
    </row>
    <row r="248" spans="1:11" ht="15.75">
      <c r="A248" s="115"/>
      <c r="B248" s="107"/>
      <c r="C248" s="107"/>
      <c r="D248" s="117"/>
      <c r="E248" s="117"/>
      <c r="F248" s="117"/>
      <c r="G248" s="117"/>
      <c r="H248" s="96"/>
      <c r="I248" s="117"/>
      <c r="J248" s="96"/>
      <c r="K248" s="96"/>
    </row>
    <row r="249" spans="1:11" ht="15.75">
      <c r="A249" s="115"/>
      <c r="B249" s="109"/>
      <c r="C249" s="109"/>
      <c r="D249" s="110"/>
      <c r="E249" s="110"/>
      <c r="F249" s="110"/>
      <c r="G249" s="110"/>
      <c r="H249" s="112"/>
      <c r="I249" s="112"/>
      <c r="J249" s="112"/>
      <c r="K249" s="88"/>
    </row>
    <row r="250" spans="1:11" ht="15.75">
      <c r="A250" s="115"/>
      <c r="B250" s="107"/>
      <c r="C250" s="114"/>
      <c r="D250" s="119"/>
      <c r="E250" s="119"/>
      <c r="F250" s="119"/>
      <c r="G250" s="119"/>
      <c r="H250" s="96"/>
      <c r="I250" s="96"/>
      <c r="J250" s="112"/>
      <c r="K250" s="96"/>
    </row>
    <row r="251" spans="1:11" ht="15.75">
      <c r="A251" s="115"/>
      <c r="B251" s="113"/>
      <c r="C251" s="107"/>
      <c r="D251" s="122"/>
      <c r="E251" s="121"/>
      <c r="F251" s="122"/>
      <c r="G251" s="122"/>
      <c r="H251" s="122"/>
      <c r="I251" s="122"/>
      <c r="J251" s="122"/>
      <c r="K251" s="96"/>
    </row>
    <row r="252" spans="1:11" ht="15.75">
      <c r="A252" s="115"/>
      <c r="B252" s="109"/>
      <c r="C252" s="109"/>
      <c r="D252" s="112"/>
      <c r="E252" s="117"/>
      <c r="F252" s="112"/>
      <c r="G252" s="112"/>
      <c r="H252" s="96"/>
      <c r="I252" s="96"/>
      <c r="J252" s="112"/>
      <c r="K252" s="88"/>
    </row>
    <row r="253" spans="1:11" ht="15.75">
      <c r="A253" s="115"/>
      <c r="B253" s="109"/>
      <c r="C253" s="109"/>
      <c r="D253" s="110"/>
      <c r="E253" s="110"/>
      <c r="F253" s="110"/>
      <c r="G253" s="110"/>
      <c r="H253" s="88"/>
      <c r="I253" s="88"/>
      <c r="J253" s="88"/>
      <c r="K253" s="88"/>
    </row>
    <row r="254" spans="1:11" ht="15.75">
      <c r="A254" s="115"/>
      <c r="B254" s="109"/>
      <c r="C254" s="109"/>
      <c r="D254" s="88"/>
      <c r="E254" s="117"/>
      <c r="F254" s="88"/>
      <c r="G254" s="88"/>
      <c r="H254" s="88"/>
      <c r="I254" s="88"/>
      <c r="J254" s="88"/>
      <c r="K254" s="88"/>
    </row>
    <row r="255" spans="1:11" ht="15.75">
      <c r="A255" s="115"/>
      <c r="B255" s="107"/>
      <c r="C255" s="107"/>
      <c r="D255" s="122"/>
      <c r="E255" s="121"/>
      <c r="F255" s="122"/>
      <c r="G255" s="122"/>
      <c r="H255" s="96"/>
      <c r="I255" s="96"/>
      <c r="J255" s="122"/>
      <c r="K255" s="96"/>
    </row>
    <row r="256" spans="1:11" ht="15.75">
      <c r="A256" s="115"/>
      <c r="B256" s="109"/>
      <c r="C256" s="109"/>
      <c r="D256" s="88"/>
      <c r="E256" s="121"/>
      <c r="F256" s="88"/>
      <c r="G256" s="88"/>
      <c r="H256" s="88"/>
      <c r="I256" s="88"/>
      <c r="J256" s="88"/>
      <c r="K256" s="88"/>
    </row>
    <row r="257" spans="1:11" ht="17.25" customHeight="1">
      <c r="A257" s="115"/>
      <c r="B257" s="107"/>
      <c r="C257" s="114"/>
      <c r="D257" s="96"/>
      <c r="E257" s="96"/>
      <c r="F257" s="96"/>
      <c r="G257" s="96"/>
      <c r="H257" s="96"/>
      <c r="I257" s="96"/>
      <c r="J257" s="96"/>
      <c r="K257" s="96"/>
    </row>
    <row r="258" spans="1:11" ht="15.75">
      <c r="A258" s="115"/>
      <c r="B258" s="109"/>
      <c r="C258" s="109"/>
      <c r="D258" s="112"/>
      <c r="E258" s="110"/>
      <c r="F258" s="112"/>
      <c r="G258" s="112"/>
      <c r="H258" s="96"/>
      <c r="I258" s="96"/>
      <c r="J258" s="112"/>
      <c r="K258" s="88"/>
    </row>
    <row r="259" spans="1:11" ht="16.5" customHeight="1">
      <c r="A259" s="115"/>
      <c r="B259" s="107"/>
      <c r="C259" s="107"/>
      <c r="D259" s="117"/>
      <c r="E259" s="117"/>
      <c r="F259" s="117"/>
      <c r="G259" s="117"/>
      <c r="H259" s="96"/>
      <c r="I259" s="96"/>
      <c r="J259" s="96"/>
      <c r="K259" s="96"/>
    </row>
    <row r="260" spans="1:11" ht="15.75">
      <c r="A260" s="115"/>
      <c r="B260" s="109"/>
      <c r="C260" s="109"/>
      <c r="D260" s="88"/>
      <c r="E260" s="110"/>
      <c r="F260" s="88"/>
      <c r="G260" s="88"/>
      <c r="H260" s="88"/>
      <c r="I260" s="88"/>
      <c r="J260" s="88"/>
      <c r="K260" s="88"/>
    </row>
    <row r="261" spans="1:11" ht="15.75">
      <c r="A261" s="115"/>
      <c r="B261" s="107"/>
      <c r="C261" s="107"/>
      <c r="D261" s="122"/>
      <c r="E261" s="121"/>
      <c r="F261" s="122"/>
      <c r="G261" s="122"/>
      <c r="H261" s="96"/>
      <c r="I261" s="96"/>
      <c r="J261" s="122"/>
      <c r="K261" s="96"/>
    </row>
    <row r="262" spans="1:11" ht="15.75">
      <c r="A262" s="115"/>
      <c r="B262" s="109"/>
      <c r="C262" s="109"/>
      <c r="D262" s="112"/>
      <c r="E262" s="117"/>
      <c r="F262" s="112"/>
      <c r="G262" s="112"/>
      <c r="H262" s="112"/>
      <c r="I262" s="112"/>
      <c r="J262" s="96"/>
      <c r="K262" s="88"/>
    </row>
    <row r="263" spans="1:11" ht="15.75">
      <c r="A263" s="115"/>
      <c r="B263" s="107"/>
      <c r="C263" s="107"/>
      <c r="D263" s="119"/>
      <c r="E263" s="110"/>
      <c r="F263" s="119"/>
      <c r="G263" s="119"/>
      <c r="H263" s="119"/>
      <c r="I263" s="119"/>
      <c r="J263" s="119"/>
      <c r="K263" s="96"/>
    </row>
    <row r="264" spans="1:11" ht="15.75">
      <c r="A264" s="115"/>
      <c r="B264" s="109"/>
      <c r="C264" s="109"/>
      <c r="D264" s="110"/>
      <c r="E264" s="110"/>
      <c r="F264" s="110"/>
      <c r="G264" s="110"/>
      <c r="H264" s="110"/>
      <c r="I264" s="110"/>
      <c r="J264" s="110"/>
      <c r="K264" s="88"/>
    </row>
    <row r="265" spans="1:12" ht="17.25" customHeight="1">
      <c r="A265" s="115"/>
      <c r="B265" s="109"/>
      <c r="C265" s="109"/>
      <c r="D265" s="123"/>
      <c r="E265" s="119"/>
      <c r="F265" s="123"/>
      <c r="G265" s="123"/>
      <c r="H265" s="112"/>
      <c r="I265" s="112"/>
      <c r="J265" s="96"/>
      <c r="K265" s="88"/>
      <c r="L265" s="21"/>
    </row>
    <row r="266" spans="1:12" ht="15.75">
      <c r="A266" s="115"/>
      <c r="B266" s="107"/>
      <c r="C266" s="107"/>
      <c r="D266" s="117"/>
      <c r="E266" s="123"/>
      <c r="F266" s="117"/>
      <c r="G266" s="117"/>
      <c r="H266" s="96"/>
      <c r="I266" s="96"/>
      <c r="J266" s="96"/>
      <c r="K266" s="96"/>
      <c r="L266" s="21"/>
    </row>
    <row r="267" spans="1:12" ht="15.75">
      <c r="A267" s="115"/>
      <c r="B267" s="109"/>
      <c r="C267" s="109"/>
      <c r="D267" s="110"/>
      <c r="E267" s="123"/>
      <c r="F267" s="110"/>
      <c r="G267" s="110"/>
      <c r="H267" s="110"/>
      <c r="I267" s="110"/>
      <c r="J267" s="110"/>
      <c r="K267" s="88"/>
      <c r="L267" s="21"/>
    </row>
    <row r="268" spans="1:12" ht="15.75">
      <c r="A268" s="115"/>
      <c r="B268" s="113"/>
      <c r="C268" s="124"/>
      <c r="D268" s="119"/>
      <c r="E268" s="119"/>
      <c r="F268" s="119"/>
      <c r="G268" s="119"/>
      <c r="H268" s="96"/>
      <c r="I268" s="96"/>
      <c r="J268" s="112"/>
      <c r="K268" s="96"/>
      <c r="L268" s="21"/>
    </row>
    <row r="269" spans="1:11" ht="15.75">
      <c r="A269" s="115"/>
      <c r="B269" s="113"/>
      <c r="C269" s="113"/>
      <c r="D269" s="122"/>
      <c r="E269" s="122"/>
      <c r="F269" s="122"/>
      <c r="G269" s="122"/>
      <c r="H269" s="122"/>
      <c r="I269" s="122"/>
      <c r="J269" s="122"/>
      <c r="K269" s="96"/>
    </row>
    <row r="270" spans="1:11" ht="15.75">
      <c r="A270" s="115"/>
      <c r="B270" s="109"/>
      <c r="C270" s="109"/>
      <c r="D270" s="123"/>
      <c r="E270" s="110"/>
      <c r="F270" s="123"/>
      <c r="G270" s="110"/>
      <c r="H270" s="112"/>
      <c r="I270" s="112"/>
      <c r="J270" s="96"/>
      <c r="K270" s="88"/>
    </row>
    <row r="271" spans="1:11" ht="15.75">
      <c r="A271" s="115"/>
      <c r="B271" s="113"/>
      <c r="C271" s="124"/>
      <c r="D271" s="122"/>
      <c r="E271" s="117"/>
      <c r="F271" s="122"/>
      <c r="G271" s="122"/>
      <c r="H271" s="122"/>
      <c r="I271" s="122"/>
      <c r="J271" s="122"/>
      <c r="K271" s="96"/>
    </row>
    <row r="272" spans="1:11" ht="15.75">
      <c r="A272" s="115"/>
      <c r="B272" s="113"/>
      <c r="C272" s="113"/>
      <c r="D272" s="122"/>
      <c r="E272" s="121"/>
      <c r="F272" s="122"/>
      <c r="G272" s="122"/>
      <c r="H272" s="96"/>
      <c r="I272" s="96"/>
      <c r="J272" s="122"/>
      <c r="K272" s="96"/>
    </row>
    <row r="273" spans="1:11" ht="15.75">
      <c r="A273" s="115"/>
      <c r="B273" s="109"/>
      <c r="C273" s="109"/>
      <c r="D273" s="112"/>
      <c r="E273" s="117"/>
      <c r="F273" s="112"/>
      <c r="G273" s="112"/>
      <c r="H273" s="112"/>
      <c r="I273" s="112"/>
      <c r="J273" s="96"/>
      <c r="K273" s="88"/>
    </row>
    <row r="274" spans="1:11" ht="17.25" customHeight="1">
      <c r="A274" s="115"/>
      <c r="B274" s="113"/>
      <c r="C274" s="114"/>
      <c r="D274" s="122"/>
      <c r="E274" s="117"/>
      <c r="F274" s="122"/>
      <c r="G274" s="122"/>
      <c r="H274" s="122"/>
      <c r="I274" s="122"/>
      <c r="J274" s="122"/>
      <c r="K274" s="96"/>
    </row>
    <row r="275" spans="1:11" ht="16.5" customHeight="1">
      <c r="A275" s="115"/>
      <c r="B275" s="113"/>
      <c r="C275" s="107"/>
      <c r="D275" s="122"/>
      <c r="E275" s="121"/>
      <c r="F275" s="122"/>
      <c r="G275" s="122"/>
      <c r="H275" s="96"/>
      <c r="I275" s="96"/>
      <c r="J275" s="122"/>
      <c r="K275" s="96"/>
    </row>
    <row r="276" spans="1:12" ht="15.75">
      <c r="A276" s="115"/>
      <c r="B276" s="125"/>
      <c r="C276" s="109"/>
      <c r="D276" s="112"/>
      <c r="E276" s="117"/>
      <c r="F276" s="112"/>
      <c r="G276" s="112"/>
      <c r="H276" s="112"/>
      <c r="I276" s="112"/>
      <c r="J276" s="96"/>
      <c r="K276" s="88"/>
      <c r="L276" s="21"/>
    </row>
    <row r="277" spans="1:12" ht="15.75" customHeight="1">
      <c r="A277" s="115"/>
      <c r="B277" s="113"/>
      <c r="C277" s="124"/>
      <c r="D277" s="119"/>
      <c r="E277" s="110"/>
      <c r="F277" s="119"/>
      <c r="G277" s="119"/>
      <c r="H277" s="119"/>
      <c r="I277" s="119"/>
      <c r="J277" s="119"/>
      <c r="K277" s="96"/>
      <c r="L277" s="21"/>
    </row>
    <row r="278" spans="1:12" ht="15.75">
      <c r="A278" s="115"/>
      <c r="B278" s="113"/>
      <c r="C278" s="124"/>
      <c r="D278" s="119"/>
      <c r="E278" s="110"/>
      <c r="F278" s="119"/>
      <c r="G278" s="119"/>
      <c r="H278" s="119"/>
      <c r="I278" s="119"/>
      <c r="J278" s="119"/>
      <c r="K278" s="96"/>
      <c r="L278" s="21"/>
    </row>
    <row r="279" spans="1:12" ht="15.75">
      <c r="A279" s="115"/>
      <c r="B279" s="126"/>
      <c r="C279" s="125"/>
      <c r="D279" s="123"/>
      <c r="E279" s="119"/>
      <c r="F279" s="123"/>
      <c r="G279" s="123"/>
      <c r="H279" s="112"/>
      <c r="I279" s="112"/>
      <c r="J279" s="96"/>
      <c r="K279" s="88"/>
      <c r="L279" s="21"/>
    </row>
    <row r="280" spans="1:12" ht="15.75">
      <c r="A280" s="115"/>
      <c r="B280" s="126"/>
      <c r="C280" s="125"/>
      <c r="D280" s="123"/>
      <c r="E280" s="123"/>
      <c r="F280" s="123"/>
      <c r="G280" s="123"/>
      <c r="H280" s="112"/>
      <c r="I280" s="112"/>
      <c r="J280" s="88"/>
      <c r="K280" s="88"/>
      <c r="L280" s="21"/>
    </row>
    <row r="281" spans="1:12" ht="15.75">
      <c r="A281" s="115"/>
      <c r="B281" s="107"/>
      <c r="C281" s="107"/>
      <c r="D281" s="117"/>
      <c r="E281" s="123"/>
      <c r="F281" s="117"/>
      <c r="G281" s="117"/>
      <c r="H281" s="117"/>
      <c r="I281" s="117"/>
      <c r="J281" s="117"/>
      <c r="K281" s="96"/>
      <c r="L281" s="21"/>
    </row>
    <row r="282" spans="1:12" ht="15.75">
      <c r="A282" s="115"/>
      <c r="B282" s="126"/>
      <c r="C282" s="125"/>
      <c r="D282" s="123"/>
      <c r="E282" s="110"/>
      <c r="F282" s="123"/>
      <c r="G282" s="123"/>
      <c r="H282" s="112"/>
      <c r="I282" s="112"/>
      <c r="J282" s="88"/>
      <c r="K282" s="88"/>
      <c r="L282" s="21"/>
    </row>
    <row r="283" spans="1:12" ht="15.75">
      <c r="A283" s="115"/>
      <c r="B283" s="126"/>
      <c r="C283" s="125"/>
      <c r="D283" s="123"/>
      <c r="E283" s="117"/>
      <c r="F283" s="123"/>
      <c r="G283" s="123"/>
      <c r="H283" s="112"/>
      <c r="I283" s="112"/>
      <c r="J283" s="88"/>
      <c r="K283" s="88"/>
      <c r="L283" s="21"/>
    </row>
    <row r="284" spans="1:12" ht="15.75">
      <c r="A284" s="115"/>
      <c r="B284" s="127"/>
      <c r="C284" s="109"/>
      <c r="D284" s="128"/>
      <c r="E284" s="129"/>
      <c r="F284" s="128"/>
      <c r="G284" s="128"/>
      <c r="H284" s="112"/>
      <c r="I284" s="112"/>
      <c r="J284" s="88"/>
      <c r="K284" s="88"/>
      <c r="L284" s="21"/>
    </row>
    <row r="285" spans="1:12" ht="15.75">
      <c r="A285" s="115"/>
      <c r="B285" s="113"/>
      <c r="C285" s="124"/>
      <c r="D285" s="92"/>
      <c r="E285" s="85"/>
      <c r="F285" s="92"/>
      <c r="G285" s="92"/>
      <c r="H285" s="96"/>
      <c r="I285" s="96"/>
      <c r="J285" s="88"/>
      <c r="K285" s="96"/>
      <c r="L285" s="21"/>
    </row>
    <row r="286" spans="1:12" ht="15.75">
      <c r="A286" s="115"/>
      <c r="B286" s="113"/>
      <c r="C286" s="124"/>
      <c r="D286" s="92"/>
      <c r="E286" s="85"/>
      <c r="F286" s="92"/>
      <c r="G286" s="92"/>
      <c r="H286" s="96"/>
      <c r="I286" s="96"/>
      <c r="J286" s="96"/>
      <c r="K286" s="96"/>
      <c r="L286" s="21"/>
    </row>
    <row r="287" spans="1:12" ht="15.75">
      <c r="A287" s="115"/>
      <c r="B287" s="126"/>
      <c r="C287" s="125"/>
      <c r="D287" s="128"/>
      <c r="E287" s="85"/>
      <c r="F287" s="128"/>
      <c r="G287" s="133"/>
      <c r="H287" s="96"/>
      <c r="I287" s="96"/>
      <c r="J287" s="88"/>
      <c r="K287" s="88"/>
      <c r="L287" s="21"/>
    </row>
    <row r="288" spans="1:12" ht="15.75">
      <c r="A288" s="115"/>
      <c r="B288" s="126"/>
      <c r="C288" s="125"/>
      <c r="D288" s="86"/>
      <c r="E288" s="85"/>
      <c r="F288" s="86"/>
      <c r="G288" s="86"/>
      <c r="H288" s="88"/>
      <c r="I288" s="88"/>
      <c r="J288" s="88"/>
      <c r="K288" s="88"/>
      <c r="L288" s="21"/>
    </row>
    <row r="289" spans="1:12" ht="15.75">
      <c r="A289" s="115"/>
      <c r="B289" s="107"/>
      <c r="C289" s="107"/>
      <c r="D289" s="92"/>
      <c r="E289" s="85"/>
      <c r="F289" s="92"/>
      <c r="G289" s="92"/>
      <c r="H289" s="96"/>
      <c r="I289" s="96"/>
      <c r="J289" s="96"/>
      <c r="K289" s="96"/>
      <c r="L289" s="21"/>
    </row>
    <row r="290" spans="1:12" ht="15.75">
      <c r="A290" s="115"/>
      <c r="B290" s="126"/>
      <c r="C290" s="125"/>
      <c r="D290" s="128"/>
      <c r="E290" s="85"/>
      <c r="F290" s="128"/>
      <c r="G290" s="128"/>
      <c r="H290" s="96"/>
      <c r="I290" s="96"/>
      <c r="J290" s="25"/>
      <c r="K290" s="88"/>
      <c r="L290" s="21"/>
    </row>
    <row r="291" spans="1:12" ht="15.75">
      <c r="A291" s="115"/>
      <c r="B291" s="126"/>
      <c r="C291" s="125"/>
      <c r="D291" s="130"/>
      <c r="E291" s="131"/>
      <c r="F291" s="130"/>
      <c r="G291" s="130"/>
      <c r="H291" s="130"/>
      <c r="I291" s="130"/>
      <c r="J291" s="130"/>
      <c r="K291" s="88"/>
      <c r="L291" s="21"/>
    </row>
    <row r="292" spans="1:12" ht="15.75">
      <c r="A292" s="115"/>
      <c r="B292" s="127"/>
      <c r="C292" s="109"/>
      <c r="D292" s="130"/>
      <c r="E292" s="131"/>
      <c r="F292" s="130"/>
      <c r="G292" s="130"/>
      <c r="H292" s="130"/>
      <c r="I292" s="88"/>
      <c r="J292" s="87"/>
      <c r="K292" s="88"/>
      <c r="L292" s="21"/>
    </row>
    <row r="293" spans="1:12" ht="15.75">
      <c r="A293" s="115"/>
      <c r="B293" s="132"/>
      <c r="C293" s="91"/>
      <c r="D293" s="131"/>
      <c r="E293" s="131"/>
      <c r="F293" s="131"/>
      <c r="G293" s="131"/>
      <c r="H293" s="131"/>
      <c r="I293" s="131"/>
      <c r="J293" s="131"/>
      <c r="K293" s="96"/>
      <c r="L293" s="21"/>
    </row>
    <row r="294" spans="1:12" ht="15.75">
      <c r="A294" s="115"/>
      <c r="B294" s="132"/>
      <c r="C294" s="91"/>
      <c r="D294" s="131"/>
      <c r="E294" s="131"/>
      <c r="F294" s="131"/>
      <c r="G294" s="131"/>
      <c r="H294" s="131"/>
      <c r="I294" s="96"/>
      <c r="J294" s="87"/>
      <c r="K294" s="96"/>
      <c r="L294" s="21"/>
    </row>
    <row r="295" spans="1:12" ht="15.75">
      <c r="A295" s="115"/>
      <c r="B295" s="84"/>
      <c r="C295" s="85"/>
      <c r="D295" s="86"/>
      <c r="E295" s="87"/>
      <c r="F295" s="86"/>
      <c r="G295" s="130"/>
      <c r="H295" s="96"/>
      <c r="I295" s="96"/>
      <c r="J295" s="134"/>
      <c r="K295" s="88"/>
      <c r="L295" s="21"/>
    </row>
    <row r="296" spans="1:12" ht="15.75">
      <c r="A296" s="115"/>
      <c r="B296" s="89"/>
      <c r="C296" s="89"/>
      <c r="D296" s="90"/>
      <c r="E296" s="87"/>
      <c r="F296" s="90"/>
      <c r="G296" s="90"/>
      <c r="H296" s="90"/>
      <c r="I296" s="90"/>
      <c r="J296" s="90"/>
      <c r="K296" s="96"/>
      <c r="L296" s="21"/>
    </row>
    <row r="297" spans="1:12" ht="15.75">
      <c r="A297" s="115"/>
      <c r="B297" s="84"/>
      <c r="C297" s="85"/>
      <c r="D297" s="86"/>
      <c r="E297" s="86"/>
      <c r="F297" s="86"/>
      <c r="G297" s="86"/>
      <c r="H297" s="88"/>
      <c r="I297" s="88"/>
      <c r="J297" s="87"/>
      <c r="K297" s="88"/>
      <c r="L297" s="21"/>
    </row>
    <row r="298" spans="1:12" ht="15.75">
      <c r="A298" s="115"/>
      <c r="B298" s="84"/>
      <c r="C298" s="85"/>
      <c r="D298" s="86"/>
      <c r="E298" s="87"/>
      <c r="F298" s="86"/>
      <c r="G298" s="86"/>
      <c r="H298" s="88"/>
      <c r="I298" s="88"/>
      <c r="J298" s="87"/>
      <c r="K298" s="88"/>
      <c r="L298" s="21"/>
    </row>
    <row r="299" spans="1:12" ht="15.75">
      <c r="A299" s="115"/>
      <c r="B299" s="84"/>
      <c r="C299" s="85"/>
      <c r="D299" s="86"/>
      <c r="E299" s="87"/>
      <c r="F299" s="86"/>
      <c r="G299" s="86"/>
      <c r="H299" s="88"/>
      <c r="I299" s="88"/>
      <c r="J299" s="87"/>
      <c r="K299" s="88"/>
      <c r="L299" s="21"/>
    </row>
    <row r="300" spans="1:12" ht="15.75">
      <c r="A300" s="115"/>
      <c r="B300" s="89"/>
      <c r="C300" s="89"/>
      <c r="D300" s="90"/>
      <c r="E300" s="87"/>
      <c r="F300" s="90"/>
      <c r="G300" s="90"/>
      <c r="H300" s="90"/>
      <c r="I300" s="90"/>
      <c r="J300" s="90"/>
      <c r="K300" s="96"/>
      <c r="L300" s="21"/>
    </row>
    <row r="301" spans="1:12" ht="15.75">
      <c r="A301" s="115"/>
      <c r="B301" s="84"/>
      <c r="C301" s="85"/>
      <c r="D301" s="86"/>
      <c r="E301" s="87"/>
      <c r="F301" s="86"/>
      <c r="G301" s="86"/>
      <c r="H301" s="88"/>
      <c r="I301" s="88"/>
      <c r="J301" s="87"/>
      <c r="K301" s="88"/>
      <c r="L301" s="21"/>
    </row>
    <row r="302" spans="1:12" ht="15.75">
      <c r="A302" s="115"/>
      <c r="B302" s="84"/>
      <c r="C302" s="85"/>
      <c r="D302" s="87"/>
      <c r="E302" s="87"/>
      <c r="F302" s="87"/>
      <c r="G302" s="87"/>
      <c r="H302" s="88"/>
      <c r="I302" s="88"/>
      <c r="J302" s="87"/>
      <c r="K302" s="88"/>
      <c r="L302" s="21"/>
    </row>
    <row r="303" spans="1:12" ht="15.75">
      <c r="A303" s="115"/>
      <c r="B303" s="84"/>
      <c r="C303" s="97"/>
      <c r="D303" s="90"/>
      <c r="E303" s="90"/>
      <c r="F303" s="90"/>
      <c r="G303" s="97"/>
      <c r="H303" s="96"/>
      <c r="I303" s="96"/>
      <c r="J303" s="90"/>
      <c r="K303" s="96"/>
      <c r="L303" s="21"/>
    </row>
    <row r="304" spans="1:11" ht="15.75">
      <c r="A304" s="21"/>
      <c r="B304" s="84"/>
      <c r="C304" s="85"/>
      <c r="D304" s="90"/>
      <c r="E304" s="90"/>
      <c r="F304" s="90"/>
      <c r="G304" s="86"/>
      <c r="H304" s="88"/>
      <c r="I304" s="88"/>
      <c r="J304" s="87"/>
      <c r="K304" s="88"/>
    </row>
    <row r="305" spans="1:11" ht="15.75">
      <c r="A305" s="21"/>
      <c r="B305" s="84"/>
      <c r="C305" s="100"/>
      <c r="D305" s="90"/>
      <c r="E305" s="90"/>
      <c r="F305" s="90"/>
      <c r="G305" s="86"/>
      <c r="H305" s="88"/>
      <c r="I305" s="88"/>
      <c r="J305" s="87"/>
      <c r="K305" s="88"/>
    </row>
    <row r="306" spans="1:12" ht="15.75">
      <c r="A306" s="87"/>
      <c r="B306" s="89"/>
      <c r="C306" s="89"/>
      <c r="D306" s="86"/>
      <c r="E306" s="87"/>
      <c r="F306" s="90"/>
      <c r="G306" s="90"/>
      <c r="H306" s="90"/>
      <c r="I306" s="90"/>
      <c r="J306" s="90"/>
      <c r="K306" s="96"/>
      <c r="L306" s="21"/>
    </row>
    <row r="307" spans="1:11" ht="15.75">
      <c r="A307" s="21"/>
      <c r="B307" s="84"/>
      <c r="C307" s="85"/>
      <c r="D307" s="86"/>
      <c r="E307" s="87"/>
      <c r="F307" s="86"/>
      <c r="G307" s="86"/>
      <c r="H307" s="88"/>
      <c r="I307" s="88"/>
      <c r="J307" s="87"/>
      <c r="K307" s="88"/>
    </row>
    <row r="308" spans="1:11" ht="15.75">
      <c r="A308" s="87"/>
      <c r="B308" s="84"/>
      <c r="C308" s="85"/>
      <c r="D308" s="86"/>
      <c r="E308" s="87"/>
      <c r="F308" s="86"/>
      <c r="G308" s="86"/>
      <c r="H308" s="88"/>
      <c r="I308" s="98"/>
      <c r="J308" s="85"/>
      <c r="K308" s="88"/>
    </row>
    <row r="309" spans="1:11" ht="15.75">
      <c r="A309" s="87"/>
      <c r="B309" s="84"/>
      <c r="C309" s="85"/>
      <c r="D309" s="87"/>
      <c r="E309" s="87"/>
      <c r="F309" s="86"/>
      <c r="G309" s="87"/>
      <c r="H309" s="88"/>
      <c r="I309" s="99"/>
      <c r="J309" s="87"/>
      <c r="K309" s="88"/>
    </row>
    <row r="310" spans="1:11" ht="15.75" customHeight="1">
      <c r="A310" s="87"/>
      <c r="B310" s="89"/>
      <c r="C310" s="89"/>
      <c r="D310" s="92"/>
      <c r="E310" s="90"/>
      <c r="F310" s="92"/>
      <c r="G310" s="92"/>
      <c r="H310" s="92"/>
      <c r="I310" s="92"/>
      <c r="J310" s="92"/>
      <c r="K310" s="96"/>
    </row>
    <row r="311" spans="1:11" ht="15.75">
      <c r="A311" s="21"/>
      <c r="B311" s="84"/>
      <c r="C311" s="85"/>
      <c r="D311" s="21"/>
      <c r="E311" s="21"/>
      <c r="F311" s="86"/>
      <c r="G311" s="21"/>
      <c r="H311" s="21"/>
      <c r="I311" s="21"/>
      <c r="J311" s="21"/>
      <c r="K311" s="88"/>
    </row>
    <row r="312" spans="1:11" ht="15.75">
      <c r="A312" s="87"/>
      <c r="B312" s="84"/>
      <c r="C312" s="85"/>
      <c r="D312" s="21"/>
      <c r="E312" s="21"/>
      <c r="F312" s="86"/>
      <c r="G312" s="21"/>
      <c r="H312" s="21"/>
      <c r="I312" s="21"/>
      <c r="J312" s="21"/>
      <c r="K312" s="88"/>
    </row>
    <row r="313" spans="1:11" ht="15.75">
      <c r="A313" s="87"/>
      <c r="B313" s="84"/>
      <c r="C313" s="97"/>
      <c r="D313" s="87"/>
      <c r="E313" s="87"/>
      <c r="F313" s="90"/>
      <c r="G313" s="97"/>
      <c r="H313" s="96"/>
      <c r="I313" s="96"/>
      <c r="J313" s="97"/>
      <c r="K313" s="96"/>
    </row>
    <row r="314" spans="1:11" ht="15.75">
      <c r="A314" s="21"/>
      <c r="B314" s="84"/>
      <c r="C314" s="85"/>
      <c r="D314" s="86"/>
      <c r="E314" s="87"/>
      <c r="F314" s="90"/>
      <c r="G314" s="86"/>
      <c r="H314" s="88"/>
      <c r="I314" s="88"/>
      <c r="J314" s="87"/>
      <c r="K314" s="88"/>
    </row>
    <row r="315" spans="1:11" ht="15.75">
      <c r="A315" s="21"/>
      <c r="B315" s="84"/>
      <c r="C315" s="85"/>
      <c r="D315" s="86"/>
      <c r="E315" s="87"/>
      <c r="F315" s="86"/>
      <c r="G315" s="86"/>
      <c r="H315" s="88"/>
      <c r="I315" s="88"/>
      <c r="J315" s="87"/>
      <c r="K315" s="88"/>
    </row>
    <row r="316" spans="1:11" ht="15.75">
      <c r="A316" s="21"/>
      <c r="B316" s="89"/>
      <c r="C316" s="89"/>
      <c r="D316" s="86"/>
      <c r="E316" s="87"/>
      <c r="F316" s="90"/>
      <c r="G316" s="90"/>
      <c r="H316" s="90"/>
      <c r="I316" s="90"/>
      <c r="J316" s="90"/>
      <c r="K316" s="96"/>
    </row>
    <row r="317" spans="1:11" ht="15.75">
      <c r="A317" s="21"/>
      <c r="B317" s="84"/>
      <c r="C317" s="85"/>
      <c r="D317" s="86"/>
      <c r="E317" s="87"/>
      <c r="F317" s="86"/>
      <c r="G317" s="86"/>
      <c r="H317" s="88"/>
      <c r="I317" s="88"/>
      <c r="J317" s="87"/>
      <c r="K317" s="88"/>
    </row>
    <row r="318" spans="1:11" ht="15.75">
      <c r="A318" s="21"/>
      <c r="B318" s="84"/>
      <c r="C318" s="85"/>
      <c r="D318" s="86"/>
      <c r="E318" s="87"/>
      <c r="F318" s="86"/>
      <c r="G318" s="86"/>
      <c r="H318" s="88"/>
      <c r="I318" s="88"/>
      <c r="J318" s="87"/>
      <c r="K318" s="88"/>
    </row>
    <row r="319" spans="1:11" ht="15.75">
      <c r="A319" s="21"/>
      <c r="B319" s="84"/>
      <c r="C319" s="85"/>
      <c r="D319" s="87"/>
      <c r="E319" s="87"/>
      <c r="F319" s="87"/>
      <c r="G319" s="87"/>
      <c r="H319" s="88"/>
      <c r="I319" s="88"/>
      <c r="J319" s="87"/>
      <c r="K319" s="88"/>
    </row>
    <row r="320" spans="1:11" ht="15.75">
      <c r="A320" s="21"/>
      <c r="B320" s="84"/>
      <c r="C320" s="91"/>
      <c r="D320" s="92"/>
      <c r="E320" s="90"/>
      <c r="F320" s="92"/>
      <c r="G320" s="92"/>
      <c r="H320" s="92"/>
      <c r="I320" s="92"/>
      <c r="J320" s="92"/>
      <c r="K320" s="96"/>
    </row>
    <row r="321" spans="1:5" ht="15.75">
      <c r="A321" s="21"/>
      <c r="B321" s="85"/>
      <c r="C321" s="25"/>
      <c r="D321" s="21"/>
      <c r="E321" s="21"/>
    </row>
    <row r="322" spans="1:5" ht="15">
      <c r="A322" s="21"/>
      <c r="B322" s="25"/>
      <c r="C322" s="25"/>
      <c r="D322" s="21"/>
      <c r="E322" s="21"/>
    </row>
    <row r="323" spans="1:9" ht="15">
      <c r="A323" s="21"/>
      <c r="B323" s="25"/>
      <c r="C323" s="26"/>
      <c r="D323" s="21"/>
      <c r="E323" s="21"/>
      <c r="F323" s="56"/>
      <c r="G323" s="24"/>
      <c r="I323" s="24"/>
    </row>
    <row r="324" spans="1:5" ht="15">
      <c r="A324" s="21"/>
      <c r="B324" s="25"/>
      <c r="C324" s="25"/>
      <c r="D324" s="21"/>
      <c r="E324" s="21"/>
    </row>
    <row r="325" spans="1:10" ht="15">
      <c r="A325" s="21"/>
      <c r="B325" s="25"/>
      <c r="C325" s="43"/>
      <c r="D325" s="21"/>
      <c r="E325" s="21"/>
      <c r="F325" s="43"/>
      <c r="G325" s="21"/>
      <c r="H325" s="43"/>
      <c r="I325" s="21"/>
      <c r="J325" s="21"/>
    </row>
    <row r="326" spans="1:5" ht="12.75">
      <c r="A326" s="21"/>
      <c r="B326" s="21"/>
      <c r="C326" s="21"/>
      <c r="D326" s="21"/>
      <c r="E326" s="21"/>
    </row>
    <row r="327" spans="1:5" ht="12.75">
      <c r="A327" s="21"/>
      <c r="B327" s="21"/>
      <c r="C327" s="21"/>
      <c r="D327" s="21"/>
      <c r="E327" s="21"/>
    </row>
    <row r="328" spans="1:5" ht="12.75">
      <c r="A328" s="21"/>
      <c r="B328" s="21"/>
      <c r="C328" s="21"/>
      <c r="D328" s="21"/>
      <c r="E328" s="21"/>
    </row>
    <row r="329" spans="1:5" ht="12.75">
      <c r="A329" s="21"/>
      <c r="B329" s="21"/>
      <c r="C329" s="21"/>
      <c r="D329" s="21"/>
      <c r="E329" s="21"/>
    </row>
    <row r="330" spans="1:5" ht="12.75">
      <c r="A330" s="21"/>
      <c r="B330" s="21"/>
      <c r="C330" s="21"/>
      <c r="D330" s="21"/>
      <c r="E330" s="21"/>
    </row>
    <row r="331" spans="1:5" ht="12.75">
      <c r="A331" s="21"/>
      <c r="B331" s="21"/>
      <c r="C331" s="21"/>
      <c r="D331" s="21"/>
      <c r="E331" s="21"/>
    </row>
    <row r="332" spans="1:5" ht="12.75">
      <c r="A332" s="21"/>
      <c r="B332" s="21"/>
      <c r="C332" s="21"/>
      <c r="D332" s="21"/>
      <c r="E332" s="21"/>
    </row>
    <row r="333" spans="1:5" ht="12.75">
      <c r="A333" s="21"/>
      <c r="B333" s="21"/>
      <c r="C333" s="21"/>
      <c r="D333" s="21"/>
      <c r="E333" s="21"/>
    </row>
    <row r="334" spans="1:5" ht="12.75">
      <c r="A334" s="21"/>
      <c r="B334" s="21"/>
      <c r="C334" s="21"/>
      <c r="D334" s="21"/>
      <c r="E334" s="21"/>
    </row>
    <row r="335" spans="1:5" ht="12.75">
      <c r="A335" s="21"/>
      <c r="B335" s="21"/>
      <c r="C335" s="21"/>
      <c r="D335" s="21"/>
      <c r="E335" s="21"/>
    </row>
    <row r="336" spans="1:5" ht="12.75">
      <c r="A336" s="21"/>
      <c r="B336" s="21"/>
      <c r="C336" s="21"/>
      <c r="D336" s="21"/>
      <c r="E336" s="21"/>
    </row>
    <row r="337" spans="1:5" ht="12.75">
      <c r="A337" s="21"/>
      <c r="B337" s="21"/>
      <c r="C337" s="21"/>
      <c r="D337" s="21"/>
      <c r="E337" s="21"/>
    </row>
    <row r="338" spans="1:5" ht="12.75">
      <c r="A338" s="21"/>
      <c r="B338" s="21"/>
      <c r="C338" s="21"/>
      <c r="D338" s="21"/>
      <c r="E338" s="21"/>
    </row>
    <row r="339" spans="1:5" ht="12.75">
      <c r="A339" s="21"/>
      <c r="B339" s="21"/>
      <c r="C339" s="21"/>
      <c r="D339" s="21"/>
      <c r="E339" s="21"/>
    </row>
    <row r="340" spans="1:5" ht="12.75">
      <c r="A340" s="21"/>
      <c r="B340" s="21"/>
      <c r="C340" s="21"/>
      <c r="D340" s="21"/>
      <c r="E340" s="21"/>
    </row>
    <row r="341" spans="1:5" ht="12.75">
      <c r="A341" s="21"/>
      <c r="B341" s="21"/>
      <c r="C341" s="21"/>
      <c r="D341" s="21"/>
      <c r="E341" s="21"/>
    </row>
    <row r="342" spans="1:5" ht="12.75">
      <c r="A342" s="21"/>
      <c r="B342" s="21"/>
      <c r="C342" s="21"/>
      <c r="D342" s="21"/>
      <c r="E342" s="21"/>
    </row>
    <row r="343" spans="1:5" ht="12.75">
      <c r="A343" s="21"/>
      <c r="B343" s="21"/>
      <c r="C343" s="21"/>
      <c r="D343" s="21"/>
      <c r="E343" s="21"/>
    </row>
    <row r="344" spans="1:5" ht="12.75">
      <c r="A344" s="21"/>
      <c r="B344" s="21"/>
      <c r="C344" s="21"/>
      <c r="D344" s="21"/>
      <c r="E344" s="21"/>
    </row>
    <row r="345" spans="1:5" ht="12.75">
      <c r="A345" s="21"/>
      <c r="B345" s="21"/>
      <c r="C345" s="21"/>
      <c r="D345" s="21"/>
      <c r="E345" s="21"/>
    </row>
    <row r="346" spans="1:5" ht="12.75">
      <c r="A346" s="21"/>
      <c r="B346" s="21"/>
      <c r="C346" s="21"/>
      <c r="D346" s="21"/>
      <c r="E346" s="21"/>
    </row>
    <row r="347" spans="1:5" ht="12.75">
      <c r="A347" s="21"/>
      <c r="B347" s="21"/>
      <c r="C347" s="21"/>
      <c r="D347" s="21"/>
      <c r="E347" s="21"/>
    </row>
    <row r="348" spans="1:5" ht="12.75">
      <c r="A348" s="21"/>
      <c r="B348" s="21"/>
      <c r="C348" s="21"/>
      <c r="D348" s="21"/>
      <c r="E348" s="21"/>
    </row>
    <row r="349" spans="1:5" ht="12.75">
      <c r="A349" s="21"/>
      <c r="B349" s="21"/>
      <c r="C349" s="21"/>
      <c r="D349" s="21"/>
      <c r="E349" s="21"/>
    </row>
    <row r="350" spans="1:5" ht="12.75">
      <c r="A350" s="21"/>
      <c r="B350" s="21"/>
      <c r="C350" s="21"/>
      <c r="D350" s="21"/>
      <c r="E350" s="21"/>
    </row>
    <row r="351" spans="1:5" ht="12.75">
      <c r="A351" s="21"/>
      <c r="B351" s="21"/>
      <c r="C351" s="21"/>
      <c r="D351" s="21"/>
      <c r="E351" s="21"/>
    </row>
    <row r="352" spans="1:5" ht="12.75">
      <c r="A352" s="21"/>
      <c r="B352" s="21"/>
      <c r="C352" s="21"/>
      <c r="D352" s="21"/>
      <c r="E352" s="21"/>
    </row>
    <row r="353" spans="1:5" ht="12.75">
      <c r="A353" s="21"/>
      <c r="B353" s="21"/>
      <c r="C353" s="21"/>
      <c r="D353" s="21"/>
      <c r="E353" s="21"/>
    </row>
    <row r="354" spans="1:5" ht="12.75">
      <c r="A354" s="21"/>
      <c r="B354" s="21"/>
      <c r="C354" s="21"/>
      <c r="D354" s="21"/>
      <c r="E354" s="21"/>
    </row>
    <row r="355" spans="1:5" ht="12.75">
      <c r="A355" s="21"/>
      <c r="B355" s="21"/>
      <c r="C355" s="21"/>
      <c r="D355" s="21"/>
      <c r="E355" s="21"/>
    </row>
    <row r="356" spans="1:5" ht="12.75">
      <c r="A356" s="21"/>
      <c r="B356" s="21"/>
      <c r="C356" s="21"/>
      <c r="D356" s="21"/>
      <c r="E356" s="21"/>
    </row>
    <row r="357" spans="1:5" ht="12.75">
      <c r="A357" s="21"/>
      <c r="B357" s="21"/>
      <c r="C357" s="21"/>
      <c r="D357" s="21"/>
      <c r="E357" s="21"/>
    </row>
    <row r="358" spans="1:5" ht="12.75">
      <c r="A358" s="21"/>
      <c r="B358" s="21"/>
      <c r="C358" s="21"/>
      <c r="D358" s="21"/>
      <c r="E358" s="21"/>
    </row>
    <row r="359" spans="1:5" ht="12.75">
      <c r="A359" s="21"/>
      <c r="B359" s="21"/>
      <c r="C359" s="21"/>
      <c r="D359" s="21"/>
      <c r="E359" s="21"/>
    </row>
    <row r="360" spans="1:5" ht="12.75">
      <c r="A360" s="21"/>
      <c r="B360" s="21"/>
      <c r="C360" s="21"/>
      <c r="D360" s="21"/>
      <c r="E360" s="21"/>
    </row>
    <row r="361" spans="1:5" ht="12.75">
      <c r="A361" s="21"/>
      <c r="B361" s="21"/>
      <c r="C361" s="21"/>
      <c r="D361" s="21"/>
      <c r="E361" s="21"/>
    </row>
    <row r="362" spans="1:5" ht="12.75">
      <c r="A362" s="21"/>
      <c r="B362" s="21"/>
      <c r="C362" s="21"/>
      <c r="D362" s="21"/>
      <c r="E362" s="21"/>
    </row>
    <row r="363" spans="1:5" ht="12.75">
      <c r="A363" s="21"/>
      <c r="B363" s="21"/>
      <c r="C363" s="21"/>
      <c r="D363" s="21"/>
      <c r="E363" s="21"/>
    </row>
    <row r="364" spans="1:5" ht="12.75">
      <c r="A364" s="21"/>
      <c r="B364" s="21"/>
      <c r="C364" s="21"/>
      <c r="D364" s="21"/>
      <c r="E364" s="21"/>
    </row>
    <row r="365" spans="1:5" ht="12.75">
      <c r="A365" s="21"/>
      <c r="B365" s="21"/>
      <c r="C365" s="21"/>
      <c r="D365" s="21"/>
      <c r="E365" s="21"/>
    </row>
    <row r="366" spans="1:5" ht="12.75">
      <c r="A366" s="21"/>
      <c r="B366" s="21"/>
      <c r="C366" s="21"/>
      <c r="D366" s="21"/>
      <c r="E366" s="21"/>
    </row>
    <row r="367" spans="1:5" ht="12.75">
      <c r="A367" s="21"/>
      <c r="B367" s="21"/>
      <c r="C367" s="21"/>
      <c r="D367" s="21"/>
      <c r="E367" s="21"/>
    </row>
    <row r="368" spans="1:5" ht="12.75">
      <c r="A368" s="21"/>
      <c r="B368" s="21"/>
      <c r="C368" s="21"/>
      <c r="D368" s="21"/>
      <c r="E368" s="21"/>
    </row>
    <row r="369" spans="1:5" ht="12.75">
      <c r="A369" s="21"/>
      <c r="B369" s="21"/>
      <c r="C369" s="21"/>
      <c r="D369" s="21"/>
      <c r="E369" s="21"/>
    </row>
    <row r="370" spans="1:5" ht="12.75">
      <c r="A370" s="21"/>
      <c r="B370" s="21"/>
      <c r="C370" s="21"/>
      <c r="D370" s="21"/>
      <c r="E370" s="21"/>
    </row>
    <row r="371" spans="1:5" ht="12.75">
      <c r="A371" s="21"/>
      <c r="B371" s="21"/>
      <c r="C371" s="21"/>
      <c r="D371" s="21"/>
      <c r="E371" s="21"/>
    </row>
    <row r="372" spans="1:5" ht="12.75">
      <c r="A372" s="21"/>
      <c r="B372" s="21"/>
      <c r="C372" s="21"/>
      <c r="D372" s="21"/>
      <c r="E372" s="21"/>
    </row>
    <row r="373" spans="1:5" ht="12.75">
      <c r="A373" s="21"/>
      <c r="B373" s="21"/>
      <c r="C373" s="21"/>
      <c r="D373" s="21"/>
      <c r="E373" s="21"/>
    </row>
    <row r="374" spans="1:5" ht="12.75">
      <c r="A374" s="21"/>
      <c r="B374" s="21"/>
      <c r="C374" s="21"/>
      <c r="D374" s="21"/>
      <c r="E374" s="21"/>
    </row>
    <row r="375" spans="1:5" ht="12.75">
      <c r="A375" s="21"/>
      <c r="B375" s="21"/>
      <c r="C375" s="21"/>
      <c r="D375" s="21"/>
      <c r="E375" s="21"/>
    </row>
    <row r="376" spans="1:5" ht="12.75">
      <c r="A376" s="21"/>
      <c r="B376" s="21"/>
      <c r="C376" s="21"/>
      <c r="D376" s="21"/>
      <c r="E376" s="21"/>
    </row>
    <row r="377" spans="1:5" ht="12.75">
      <c r="A377" s="21"/>
      <c r="B377" s="21"/>
      <c r="C377" s="21"/>
      <c r="D377" s="21"/>
      <c r="E377" s="21"/>
    </row>
    <row r="378" spans="1:5" ht="12.75">
      <c r="A378" s="21"/>
      <c r="B378" s="21"/>
      <c r="C378" s="21"/>
      <c r="D378" s="21"/>
      <c r="E378" s="21"/>
    </row>
    <row r="379" spans="1:5" ht="12.75">
      <c r="A379" s="21"/>
      <c r="B379" s="21"/>
      <c r="C379" s="21"/>
      <c r="D379" s="21"/>
      <c r="E379" s="21"/>
    </row>
    <row r="380" spans="1:5" ht="12.75">
      <c r="A380" s="21"/>
      <c r="B380" s="21"/>
      <c r="C380" s="21"/>
      <c r="D380" s="21"/>
      <c r="E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66"/>
    </row>
    <row r="434" ht="12.75">
      <c r="A434" s="66"/>
    </row>
    <row r="435" ht="12.75">
      <c r="A435" s="66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66"/>
    </row>
    <row r="470" ht="12.75">
      <c r="A470" s="66"/>
    </row>
    <row r="471" ht="12.75">
      <c r="A471" s="66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66"/>
    </row>
  </sheetData>
  <sheetProtection formatRows="0" insertColumns="0" selectLockedCells="1" selectUnlockedCells="1"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Home</cp:lastModifiedBy>
  <cp:lastPrinted>2020-01-13T12:58:27Z</cp:lastPrinted>
  <dcterms:created xsi:type="dcterms:W3CDTF">2011-11-10T12:42:30Z</dcterms:created>
  <dcterms:modified xsi:type="dcterms:W3CDTF">2020-02-25T12:07:34Z</dcterms:modified>
  <cp:category/>
  <cp:version/>
  <cp:contentType/>
  <cp:contentStatus/>
</cp:coreProperties>
</file>